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JWNC01N\Seilert\Seilert\Jugendarbeit\Statistik AF1 - SenSW\Finale Vorlagen\"/>
    </mc:Choice>
  </mc:AlternateContent>
  <bookViews>
    <workbookView xWindow="0" yWindow="0" windowWidth="25200" windowHeight="12435" tabRatio="500" activeTab="1"/>
  </bookViews>
  <sheets>
    <sheet name="Enwurf Statistik" sheetId="1" r:id="rId1"/>
    <sheet name="Anmerkungen" sheetId="2" r:id="rId2"/>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D423" i="1" l="1"/>
  <c r="AD424" i="1" s="1"/>
  <c r="AD425" i="1" s="1"/>
  <c r="AD426" i="1" s="1"/>
  <c r="AD427" i="1" s="1"/>
  <c r="AD428" i="1" s="1"/>
  <c r="AD429" i="1" s="1"/>
  <c r="AD430" i="1" s="1"/>
  <c r="AD431" i="1" s="1"/>
  <c r="AD432" i="1" s="1"/>
  <c r="AD433" i="1" s="1"/>
  <c r="AD434" i="1" s="1"/>
  <c r="AD435" i="1" s="1"/>
  <c r="AD436" i="1" s="1"/>
  <c r="AD437" i="1" s="1"/>
  <c r="AD438" i="1" s="1"/>
  <c r="AD439" i="1" s="1"/>
  <c r="AD440" i="1" s="1"/>
  <c r="AD441" i="1" s="1"/>
  <c r="AD442" i="1" s="1"/>
  <c r="AD443" i="1" s="1"/>
  <c r="AD444" i="1" s="1"/>
  <c r="AD445" i="1" s="1"/>
  <c r="AD446" i="1" s="1"/>
  <c r="AD447" i="1" s="1"/>
  <c r="AD448" i="1" s="1"/>
  <c r="AD449" i="1" s="1"/>
  <c r="AD450" i="1" s="1"/>
  <c r="AD451" i="1" s="1"/>
  <c r="AD422" i="1"/>
  <c r="AD391" i="1"/>
  <c r="AD392" i="1" s="1"/>
  <c r="AD393" i="1" s="1"/>
  <c r="AD394" i="1" s="1"/>
  <c r="AD395" i="1" s="1"/>
  <c r="AD396" i="1" s="1"/>
  <c r="AD397" i="1" s="1"/>
  <c r="AD398" i="1" s="1"/>
  <c r="AD399" i="1" s="1"/>
  <c r="AD400" i="1" s="1"/>
  <c r="AD401" i="1" s="1"/>
  <c r="AD402" i="1" s="1"/>
  <c r="AD403" i="1" s="1"/>
  <c r="AD404" i="1" s="1"/>
  <c r="AD405" i="1" s="1"/>
  <c r="AD406" i="1" s="1"/>
  <c r="AD407" i="1" s="1"/>
  <c r="AD408" i="1" s="1"/>
  <c r="AD409" i="1" s="1"/>
  <c r="AD410" i="1" s="1"/>
  <c r="AD411" i="1" s="1"/>
  <c r="AD412" i="1" s="1"/>
  <c r="AD413" i="1" s="1"/>
  <c r="AD414" i="1" s="1"/>
  <c r="AD415" i="1" s="1"/>
  <c r="AD416" i="1" s="1"/>
  <c r="AD417" i="1" s="1"/>
  <c r="AD418" i="1" s="1"/>
  <c r="AD419" i="1" s="1"/>
  <c r="AD420" i="1" s="1"/>
  <c r="AD421" i="1" s="1"/>
  <c r="AD390" i="1"/>
  <c r="AD360" i="1"/>
  <c r="AD361" i="1" s="1"/>
  <c r="AD362" i="1" s="1"/>
  <c r="AD363" i="1" s="1"/>
  <c r="AD364" i="1" s="1"/>
  <c r="AD365" i="1" s="1"/>
  <c r="AD366" i="1" s="1"/>
  <c r="AD367" i="1" s="1"/>
  <c r="AD368" i="1" s="1"/>
  <c r="AD369" i="1" s="1"/>
  <c r="AD370" i="1" s="1"/>
  <c r="AD371" i="1" s="1"/>
  <c r="AD372" i="1" s="1"/>
  <c r="AD373" i="1" s="1"/>
  <c r="AD374" i="1" s="1"/>
  <c r="AD375" i="1" s="1"/>
  <c r="AD376" i="1" s="1"/>
  <c r="AD377" i="1" s="1"/>
  <c r="AD378" i="1" s="1"/>
  <c r="AD379" i="1" s="1"/>
  <c r="AD380" i="1" s="1"/>
  <c r="AD381" i="1" s="1"/>
  <c r="AD382" i="1" s="1"/>
  <c r="AD383" i="1" s="1"/>
  <c r="AD384" i="1" s="1"/>
  <c r="AD385" i="1" s="1"/>
  <c r="AD386" i="1" s="1"/>
  <c r="AD387" i="1" s="1"/>
  <c r="AD388" i="1" s="1"/>
  <c r="AD389" i="1" s="1"/>
  <c r="AD359" i="1"/>
  <c r="AD358" i="1"/>
  <c r="AD357" i="1"/>
  <c r="AD322" i="1"/>
  <c r="AD323" i="1" s="1"/>
  <c r="AD324" i="1" s="1"/>
  <c r="AD325" i="1" s="1"/>
  <c r="AD326" i="1" s="1"/>
  <c r="AD327" i="1" s="1"/>
  <c r="AD328" i="1" s="1"/>
  <c r="AD329" i="1" s="1"/>
  <c r="AD330" i="1" s="1"/>
  <c r="AD331" i="1" s="1"/>
  <c r="AD332" i="1" s="1"/>
  <c r="AD333" i="1" s="1"/>
  <c r="AD334" i="1" s="1"/>
  <c r="AD335" i="1" s="1"/>
  <c r="AD336" i="1" s="1"/>
  <c r="AD337" i="1" s="1"/>
  <c r="AD338" i="1" s="1"/>
  <c r="AD339" i="1" s="1"/>
  <c r="AD340" i="1" s="1"/>
  <c r="AD341" i="1" s="1"/>
  <c r="AD342" i="1" s="1"/>
  <c r="AD343" i="1" s="1"/>
  <c r="AD344" i="1" s="1"/>
  <c r="AD345" i="1" s="1"/>
  <c r="AD346" i="1" s="1"/>
  <c r="AD347" i="1" s="1"/>
  <c r="AD348" i="1" s="1"/>
  <c r="AD349" i="1" s="1"/>
  <c r="AD350" i="1" s="1"/>
  <c r="AD351" i="1" s="1"/>
  <c r="AD352" i="1" s="1"/>
  <c r="AD353" i="1" s="1"/>
  <c r="AD354" i="1" s="1"/>
  <c r="AD355" i="1" s="1"/>
  <c r="AD356" i="1" s="1"/>
  <c r="AD282" i="1"/>
  <c r="AD283" i="1" s="1"/>
  <c r="AD284" i="1" s="1"/>
  <c r="AD285" i="1" s="1"/>
  <c r="AD286" i="1" s="1"/>
  <c r="AD287" i="1" s="1"/>
  <c r="AD288" i="1" s="1"/>
  <c r="AD289" i="1" s="1"/>
  <c r="AD290" i="1" s="1"/>
  <c r="AD291" i="1" s="1"/>
  <c r="AD292" i="1" s="1"/>
  <c r="AD293" i="1" s="1"/>
  <c r="AD294" i="1" s="1"/>
  <c r="AD295" i="1" s="1"/>
  <c r="AD296" i="1" s="1"/>
  <c r="AD297" i="1" s="1"/>
  <c r="AD298" i="1" s="1"/>
  <c r="AD299" i="1" s="1"/>
  <c r="AD300" i="1" s="1"/>
  <c r="AD301" i="1" s="1"/>
  <c r="AD302" i="1" s="1"/>
  <c r="AD303" i="1" s="1"/>
  <c r="AD304" i="1" s="1"/>
  <c r="AD305" i="1" s="1"/>
  <c r="AD306" i="1" s="1"/>
  <c r="AD307" i="1" s="1"/>
  <c r="AD308" i="1" s="1"/>
  <c r="AD309" i="1" s="1"/>
  <c r="AD310" i="1" s="1"/>
  <c r="AD311" i="1" s="1"/>
  <c r="AD312" i="1" s="1"/>
  <c r="AD313" i="1" s="1"/>
  <c r="AD314" i="1" s="1"/>
  <c r="AD315" i="1" s="1"/>
  <c r="AD316" i="1" s="1"/>
  <c r="AD317" i="1" s="1"/>
  <c r="AD318" i="1" s="1"/>
  <c r="AD319" i="1" s="1"/>
  <c r="AD320" i="1" s="1"/>
  <c r="AD321" i="1" s="1"/>
  <c r="AD250" i="1"/>
  <c r="AD251" i="1" s="1"/>
  <c r="AD252" i="1" s="1"/>
  <c r="AD253" i="1" s="1"/>
  <c r="AD254" i="1" s="1"/>
  <c r="AD255" i="1" s="1"/>
  <c r="AD256" i="1" s="1"/>
  <c r="AD257" i="1" s="1"/>
  <c r="AD258" i="1" s="1"/>
  <c r="AD259" i="1" s="1"/>
  <c r="AD260" i="1" s="1"/>
  <c r="AD261" i="1" s="1"/>
  <c r="AD262" i="1" s="1"/>
  <c r="AD263" i="1" s="1"/>
  <c r="AD264" i="1" s="1"/>
  <c r="AD265" i="1" s="1"/>
  <c r="AD266" i="1" s="1"/>
  <c r="AD267" i="1" s="1"/>
  <c r="AD268" i="1" s="1"/>
  <c r="AD269" i="1" s="1"/>
  <c r="AD270" i="1" s="1"/>
  <c r="AD271" i="1" s="1"/>
  <c r="AD272" i="1" s="1"/>
  <c r="AD273" i="1" s="1"/>
  <c r="AD274" i="1" s="1"/>
  <c r="AD275" i="1" s="1"/>
  <c r="AD276" i="1" s="1"/>
  <c r="AD277" i="1" s="1"/>
  <c r="AD278" i="1" s="1"/>
  <c r="AD279" i="1" s="1"/>
  <c r="AD280" i="1" s="1"/>
  <c r="AD281" i="1" s="1"/>
  <c r="AD248" i="1"/>
  <c r="AD249" i="1" s="1"/>
  <c r="AD208" i="1"/>
  <c r="AD209" i="1" s="1"/>
  <c r="AD210" i="1" s="1"/>
  <c r="AD211" i="1" s="1"/>
  <c r="AD212" i="1" s="1"/>
  <c r="AD213" i="1" s="1"/>
  <c r="AD214" i="1" s="1"/>
  <c r="AD215" i="1" s="1"/>
  <c r="AD216" i="1" s="1"/>
  <c r="AD217" i="1" s="1"/>
  <c r="AD218" i="1" s="1"/>
  <c r="AD219" i="1" s="1"/>
  <c r="AD220" i="1" s="1"/>
  <c r="AD221" i="1" s="1"/>
  <c r="AD222" i="1" s="1"/>
  <c r="AD223" i="1" s="1"/>
  <c r="AD224" i="1" s="1"/>
  <c r="AD225" i="1" s="1"/>
  <c r="AD226" i="1" s="1"/>
  <c r="AD227" i="1" s="1"/>
  <c r="AD228" i="1" s="1"/>
  <c r="AD229" i="1" s="1"/>
  <c r="AD230" i="1" s="1"/>
  <c r="AD231" i="1" s="1"/>
  <c r="AD232" i="1" s="1"/>
  <c r="AD233" i="1" s="1"/>
  <c r="AD234" i="1" s="1"/>
  <c r="AD235" i="1" s="1"/>
  <c r="AD236" i="1" s="1"/>
  <c r="AD237" i="1" s="1"/>
  <c r="AD238" i="1" s="1"/>
  <c r="AD239" i="1" s="1"/>
  <c r="AD240" i="1" s="1"/>
  <c r="AD241" i="1" s="1"/>
  <c r="AD242" i="1" s="1"/>
  <c r="AD243" i="1" s="1"/>
  <c r="AD244" i="1" s="1"/>
  <c r="AD245" i="1" s="1"/>
  <c r="AD246" i="1" s="1"/>
  <c r="AD247" i="1" s="1"/>
  <c r="AD207" i="1"/>
  <c r="AD168" i="1"/>
  <c r="AD169" i="1" s="1"/>
  <c r="AD170" i="1" s="1"/>
  <c r="AD171" i="1" s="1"/>
  <c r="AD172" i="1" s="1"/>
  <c r="AD173" i="1" s="1"/>
  <c r="AD174" i="1" s="1"/>
  <c r="AD175" i="1" s="1"/>
  <c r="AD176" i="1" s="1"/>
  <c r="AD177" i="1" s="1"/>
  <c r="AD178" i="1" s="1"/>
  <c r="AD179" i="1" s="1"/>
  <c r="AD180" i="1" s="1"/>
  <c r="AD181" i="1" s="1"/>
  <c r="AD182" i="1" s="1"/>
  <c r="AD183" i="1" s="1"/>
  <c r="AD184" i="1" s="1"/>
  <c r="AD185" i="1" s="1"/>
  <c r="AD186" i="1" s="1"/>
  <c r="AD187" i="1" s="1"/>
  <c r="AD188" i="1" s="1"/>
  <c r="AD189" i="1" s="1"/>
  <c r="AD190" i="1" s="1"/>
  <c r="AD191" i="1" s="1"/>
  <c r="AD192" i="1" s="1"/>
  <c r="AD193" i="1" s="1"/>
  <c r="AD194" i="1" s="1"/>
  <c r="AD195" i="1" s="1"/>
  <c r="AD196" i="1" s="1"/>
  <c r="AD197" i="1" s="1"/>
  <c r="AD198" i="1" s="1"/>
  <c r="AD199" i="1" s="1"/>
  <c r="AD200" i="1" s="1"/>
  <c r="AD201" i="1" s="1"/>
  <c r="AD202" i="1" s="1"/>
  <c r="AD203" i="1" s="1"/>
  <c r="AD204" i="1" s="1"/>
  <c r="AD205" i="1" s="1"/>
  <c r="AD206" i="1" s="1"/>
  <c r="AD114" i="1"/>
  <c r="AD115" i="1" s="1"/>
  <c r="AD116" i="1" s="1"/>
  <c r="AD117" i="1" s="1"/>
  <c r="AD118" i="1" s="1"/>
  <c r="AD119" i="1" s="1"/>
  <c r="AD120" i="1" s="1"/>
  <c r="AD121" i="1" s="1"/>
  <c r="AD122" i="1" s="1"/>
  <c r="AD123" i="1" s="1"/>
  <c r="AD124" i="1" s="1"/>
  <c r="AD125" i="1" s="1"/>
  <c r="AD126" i="1" s="1"/>
  <c r="AD127" i="1" s="1"/>
  <c r="AD128" i="1" s="1"/>
  <c r="AD129" i="1" s="1"/>
  <c r="AD130" i="1" s="1"/>
  <c r="AD131" i="1" s="1"/>
  <c r="AD132" i="1" s="1"/>
  <c r="AD133" i="1" s="1"/>
  <c r="AD134" i="1" s="1"/>
  <c r="AD135" i="1" s="1"/>
  <c r="AD136" i="1" s="1"/>
  <c r="AD137" i="1" s="1"/>
  <c r="AD138" i="1" s="1"/>
  <c r="AD139" i="1" s="1"/>
  <c r="AD140" i="1" s="1"/>
  <c r="AD141" i="1" s="1"/>
  <c r="AD142" i="1" s="1"/>
  <c r="AD143" i="1" s="1"/>
  <c r="AD144" i="1" s="1"/>
  <c r="AD145" i="1" s="1"/>
  <c r="AD146" i="1" s="1"/>
  <c r="AD147" i="1" s="1"/>
  <c r="AD148" i="1" s="1"/>
  <c r="AD149" i="1" s="1"/>
  <c r="AD150" i="1" s="1"/>
  <c r="AD151" i="1" s="1"/>
  <c r="AD152" i="1" s="1"/>
  <c r="AD153" i="1" s="1"/>
  <c r="AD154" i="1" s="1"/>
  <c r="AD155" i="1" s="1"/>
  <c r="AD156" i="1" s="1"/>
  <c r="AD157" i="1" s="1"/>
  <c r="AD158" i="1" s="1"/>
  <c r="AD159" i="1" s="1"/>
  <c r="AD160" i="1" s="1"/>
  <c r="AD161" i="1" s="1"/>
  <c r="AD162" i="1" s="1"/>
  <c r="AD163" i="1" s="1"/>
  <c r="AD164" i="1" s="1"/>
  <c r="AD165" i="1" s="1"/>
  <c r="AD166" i="1" s="1"/>
  <c r="AD167" i="1" s="1"/>
  <c r="AD112" i="1"/>
  <c r="AD113" i="1" s="1"/>
  <c r="AD111" i="1"/>
  <c r="A86" i="1"/>
  <c r="A85" i="1"/>
  <c r="A84" i="1"/>
  <c r="A83" i="1"/>
  <c r="A82" i="1"/>
  <c r="AD72" i="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71" i="1"/>
  <c r="E66" i="1"/>
  <c r="H61" i="1"/>
  <c r="H60" i="1"/>
  <c r="H59" i="1"/>
  <c r="AD46" i="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46" i="1"/>
  <c r="AD45" i="1"/>
  <c r="B43" i="1"/>
  <c r="A36" i="1"/>
  <c r="A35" i="1"/>
  <c r="A34" i="1"/>
  <c r="A33" i="1"/>
  <c r="A32" i="1"/>
  <c r="E21" i="1"/>
  <c r="F13" i="1"/>
  <c r="G12" i="1" s="1"/>
  <c r="J11" i="1" s="1"/>
  <c r="E8" i="1"/>
  <c r="E7" i="1"/>
  <c r="AD4" i="1"/>
  <c r="AD5" i="1" s="1"/>
  <c r="AD6" i="1" s="1"/>
  <c r="AD7" i="1" s="1"/>
  <c r="AD8" i="1" s="1"/>
  <c r="AD9" i="1" s="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G4" i="1"/>
  <c r="Z2" i="1"/>
  <c r="X31" i="1" s="1"/>
  <c r="B30" i="1" l="1"/>
  <c r="C30" i="1" s="1"/>
  <c r="G11" i="1"/>
  <c r="J10" i="1" s="1"/>
  <c r="X49" i="1"/>
  <c r="X18" i="1"/>
  <c r="X54" i="1"/>
  <c r="X27" i="1"/>
  <c r="X22" i="1"/>
  <c r="X62" i="1"/>
  <c r="X39" i="1"/>
  <c r="X74" i="1"/>
  <c r="X70" i="1"/>
  <c r="X66" i="1"/>
  <c r="X56" i="1"/>
  <c r="X52" i="1"/>
  <c r="X48" i="1"/>
  <c r="X41" i="1"/>
  <c r="X37" i="1"/>
  <c r="X34" i="1"/>
  <c r="X17" i="1"/>
  <c r="X63" i="1"/>
  <c r="X45" i="1"/>
  <c r="X29" i="1"/>
  <c r="X25" i="1"/>
  <c r="X21" i="1"/>
  <c r="K11" i="1"/>
  <c r="X24" i="1"/>
  <c r="X51" i="1"/>
  <c r="K12" i="1"/>
  <c r="X71" i="1"/>
  <c r="H12" i="1"/>
  <c r="X20" i="1"/>
  <c r="X36" i="1"/>
  <c r="X42" i="1"/>
  <c r="X46" i="1"/>
  <c r="X57" i="1"/>
  <c r="X65" i="1"/>
  <c r="G10" i="1"/>
  <c r="X33" i="1"/>
  <c r="X16" i="1"/>
  <c r="X26" i="1"/>
  <c r="X30" i="1"/>
  <c r="X38" i="1"/>
  <c r="X47" i="1"/>
  <c r="X53" i="1"/>
  <c r="X58" i="1"/>
  <c r="X61" i="1"/>
  <c r="X43" i="1"/>
  <c r="X67" i="1"/>
  <c r="X72" i="1"/>
  <c r="H11" i="1"/>
  <c r="X35" i="1"/>
  <c r="X44" i="1"/>
  <c r="X59" i="1"/>
  <c r="X68" i="1"/>
  <c r="X73" i="1"/>
  <c r="X19" i="1"/>
  <c r="X23" i="1"/>
  <c r="X28" i="1"/>
  <c r="X32" i="1"/>
  <c r="X40" i="1"/>
  <c r="X50" i="1"/>
  <c r="X55" i="1"/>
  <c r="X64" i="1"/>
  <c r="X60" i="1"/>
  <c r="X69" i="1"/>
  <c r="X75" i="1"/>
  <c r="H10" i="1" l="1"/>
  <c r="K10" i="1"/>
  <c r="G13" i="1" s="1"/>
  <c r="H13" i="1" s="1"/>
  <c r="J9" i="1"/>
  <c r="F16" i="1" s="1"/>
  <c r="G16" i="1" s="1"/>
  <c r="H16" i="1" s="1"/>
</calcChain>
</file>

<file path=xl/sharedStrings.xml><?xml version="1.0" encoding="utf-8"?>
<sst xmlns="http://schemas.openxmlformats.org/spreadsheetml/2006/main" count="2110" uniqueCount="1107">
  <si>
    <t>Allgemeine Standortangaben</t>
  </si>
  <si>
    <t>Berichtsjahr</t>
  </si>
  <si>
    <t>keine Auswahl getroffen</t>
  </si>
  <si>
    <t>LOR 31.12.2020</t>
  </si>
  <si>
    <r>
      <rPr>
        <sz val="10"/>
        <rFont val="Calibri"/>
        <family val="2"/>
        <charset val="1"/>
      </rPr>
      <t xml:space="preserve">Einrichtungsname
</t>
    </r>
    <r>
      <rPr>
        <i/>
        <sz val="8"/>
        <rFont val="Calibri"/>
        <family val="2"/>
        <charset val="1"/>
      </rPr>
      <t>(max. 100 Zeichen)</t>
    </r>
  </si>
  <si>
    <t xml:space="preserve">Bezirk </t>
  </si>
  <si>
    <t>Natur und Umwelt</t>
  </si>
  <si>
    <t>01</t>
  </si>
  <si>
    <t>Jugendamt (örtlicher Träger)</t>
  </si>
  <si>
    <t>BEZ</t>
  </si>
  <si>
    <t>BEZName</t>
  </si>
  <si>
    <t>am 31.12. aktiv</t>
  </si>
  <si>
    <t>(x = ja)</t>
  </si>
  <si>
    <t>Handwerk und Technik</t>
  </si>
  <si>
    <t>02</t>
  </si>
  <si>
    <t>Landesjugendamt (überörtlicher Träger)</t>
  </si>
  <si>
    <t>Mitte</t>
  </si>
  <si>
    <t>Hilfe</t>
  </si>
  <si>
    <t>LOR_Wahl</t>
  </si>
  <si>
    <t>Straße</t>
  </si>
  <si>
    <t>HNr.</t>
  </si>
  <si>
    <t>PLZ</t>
  </si>
  <si>
    <t>Rettungs- und Hilfstechniken</t>
  </si>
  <si>
    <t>03</t>
  </si>
  <si>
    <t>Oberste Landesjugendbehörde (Ministerium/Senat)</t>
  </si>
  <si>
    <t>Friedrichshain-Kreuzberg</t>
  </si>
  <si>
    <t>01-1</t>
  </si>
  <si>
    <t>01011101 - Stülerstraße</t>
  </si>
  <si>
    <t>Ansprechperson</t>
  </si>
  <si>
    <t>LOR</t>
  </si>
  <si>
    <t>(Gesellschafts-)Politik, Historie, Arbeitswelt, Interkultur, Weltanschauung, Religion</t>
  </si>
  <si>
    <t>04</t>
  </si>
  <si>
    <t>Gemeinde oder Gemeindeverband ohne eigenes Jugendamt</t>
  </si>
  <si>
    <t>Pankow</t>
  </si>
  <si>
    <t>01-2</t>
  </si>
  <si>
    <t>01011102 - Großer Tiergarten</t>
  </si>
  <si>
    <t>Einrichtungstelefon</t>
  </si>
  <si>
    <t>Barrierefrei</t>
  </si>
  <si>
    <t>Medien(pädagogik)</t>
  </si>
  <si>
    <t>05</t>
  </si>
  <si>
    <t>Andere Gebietskörperschaften, welche als Träger der Kinder- und Jugendhilfe auftritt</t>
  </si>
  <si>
    <t>Charlottenburg-Wilmersdorf</t>
  </si>
  <si>
    <t>01-3</t>
  </si>
  <si>
    <t>01011103 - Lützowstraße</t>
  </si>
  <si>
    <t>E-Mail-Adresse</t>
  </si>
  <si>
    <t>Hauswirtschaft</t>
  </si>
  <si>
    <t>06</t>
  </si>
  <si>
    <t>Jugendverband (einsch. Sportjugend und Jugendabteilung im Sportverband/-verein)</t>
  </si>
  <si>
    <t>Spandau</t>
  </si>
  <si>
    <t>01-4</t>
  </si>
  <si>
    <t>01011104 - Körnerstraße</t>
  </si>
  <si>
    <t>Webadresse</t>
  </si>
  <si>
    <t>Hilfsfelder für qPL</t>
  </si>
  <si>
    <t>Jugendkultur und künstlerische Kreaktivität</t>
  </si>
  <si>
    <t>07</t>
  </si>
  <si>
    <t>Jugendring</t>
  </si>
  <si>
    <t>Steglitz-Zehlendorf</t>
  </si>
  <si>
    <t>01-5</t>
  </si>
  <si>
    <t>01011105 - Nördlicher Landwehrkanal</t>
  </si>
  <si>
    <r>
      <rPr>
        <b/>
        <sz val="11"/>
        <rFont val="Calibri"/>
        <family val="2"/>
        <charset val="1"/>
      </rPr>
      <t>Größe der Einrichtung</t>
    </r>
    <r>
      <rPr>
        <b/>
        <i/>
        <sz val="11"/>
        <rFont val="Calibri"/>
        <family val="2"/>
        <charset val="1"/>
      </rPr>
      <t xml:space="preserve"> </t>
    </r>
    <r>
      <rPr>
        <i/>
        <sz val="11"/>
        <rFont val="Calibri"/>
        <family val="2"/>
        <charset val="1"/>
      </rPr>
      <t>(Berechnungen anhand der Gesamtplatzzahl)</t>
    </r>
  </si>
  <si>
    <t>Spiel</t>
  </si>
  <si>
    <t>08</t>
  </si>
  <si>
    <t>Jugendgruppe (nicht verbandlich organisiert )Initiative  (z.B. Initiative gegen Antisemitismus oder Rassismus)</t>
  </si>
  <si>
    <t>Tempelhof-Schöneberg</t>
  </si>
  <si>
    <t>01-6</t>
  </si>
  <si>
    <t>01011201 - Wilhelmstraße</t>
  </si>
  <si>
    <t>klein (zwischen 20 und 69 Plätzen entsprechend der pädagogischen Nutzfläche)</t>
  </si>
  <si>
    <t>Sport</t>
  </si>
  <si>
    <t>09</t>
  </si>
  <si>
    <t>Arbeiterwohlfahrt (AWO) oder deren Mitgliedsorganisationen</t>
  </si>
  <si>
    <t>Neukölln</t>
  </si>
  <si>
    <t>01-7</t>
  </si>
  <si>
    <t>01011202 - Unter den Linden Nord</t>
  </si>
  <si>
    <t>mittel (zwischen 70 und 119 Plätzen entsprechend der pädagogischen Nutzfläche)</t>
  </si>
  <si>
    <t>Traditions- und Brauchtumspflege</t>
  </si>
  <si>
    <t>10</t>
  </si>
  <si>
    <t>Deutsche Paritätische Wohlfahrtsverband oder dessen Mitgliedsorganisationen</t>
  </si>
  <si>
    <t>Treptow-Köpenick</t>
  </si>
  <si>
    <t>01-8</t>
  </si>
  <si>
    <t>01011203 - Unter den Linden Süd</t>
  </si>
  <si>
    <t>groß (zwischen 120 und 280 Plätzen entsprechend der pädagogischen Nutzfläche)</t>
  </si>
  <si>
    <t>Didaktik und Methodik</t>
  </si>
  <si>
    <t>11</t>
  </si>
  <si>
    <t>Deutscher Rotes Kreuz (DRK) oder dessen Mitgliedsorganisationen</t>
  </si>
  <si>
    <t>Marzahn-Hellersdorf</t>
  </si>
  <si>
    <t>01-9</t>
  </si>
  <si>
    <t>01011204 - Leipziger Straße</t>
  </si>
  <si>
    <t>Platzzahl (Gesamt)</t>
  </si>
  <si>
    <t>Geschlecht</t>
  </si>
  <si>
    <t>12</t>
  </si>
  <si>
    <t>Diakonisches Werk und andere der EKD angeschlossenen Träger</t>
  </si>
  <si>
    <t>Lichtenberg</t>
  </si>
  <si>
    <t>01-10</t>
  </si>
  <si>
    <t>01011301 - Charitéviertel</t>
  </si>
  <si>
    <t>Platzzahl (nach pädagogischer Nutzfläche)</t>
  </si>
  <si>
    <t>Gewalt und Gewaltprävention</t>
  </si>
  <si>
    <t>13</t>
  </si>
  <si>
    <t>Caritasverband und ander der kath. Kirche angehörige Träger</t>
  </si>
  <si>
    <t>Reinickendorf</t>
  </si>
  <si>
    <t>01-11</t>
  </si>
  <si>
    <t>01011302 - Oranienburger Straße</t>
  </si>
  <si>
    <t>Platzzahl (nach Außen- oder Freifläche)</t>
  </si>
  <si>
    <t>Schule</t>
  </si>
  <si>
    <t>14</t>
  </si>
  <si>
    <t>Zentralwohlfahrtsstelle der Juden in Deutschland</t>
  </si>
  <si>
    <t xml:space="preserve">Datenauswahl </t>
  </si>
  <si>
    <t>01-12</t>
  </si>
  <si>
    <t>01011303 - Alexanderplatzviertel</t>
  </si>
  <si>
    <t>Anzahl der Fachkräfte (VZÄ)</t>
  </si>
  <si>
    <t>qual. Platzzahl</t>
  </si>
  <si>
    <t>Beratungen</t>
  </si>
  <si>
    <t>15</t>
  </si>
  <si>
    <t>Andere Religionsgemeinschaften des öffentlichen Rechts oder ihnen angeschlossene Träger</t>
  </si>
  <si>
    <t>01-13</t>
  </si>
  <si>
    <t>01011304 - Karl-Marx-Allee</t>
  </si>
  <si>
    <t>Art der Einrichtung und Träger / Zielgruppe</t>
  </si>
  <si>
    <t xml:space="preserve">Sonstige </t>
  </si>
  <si>
    <t>16</t>
  </si>
  <si>
    <t>Sonstige juristische Person, andere Vereinigungen</t>
  </si>
  <si>
    <t>01-14</t>
  </si>
  <si>
    <t>01011305 - Heine-Viertel West</t>
  </si>
  <si>
    <r>
      <rPr>
        <sz val="10"/>
        <rFont val="Calibri"/>
        <family val="2"/>
        <charset val="1"/>
      </rPr>
      <t xml:space="preserve">Trägername
</t>
    </r>
    <r>
      <rPr>
        <i/>
        <sz val="8"/>
        <rFont val="Calibri"/>
        <family val="2"/>
        <charset val="1"/>
      </rPr>
      <t>(max. 100 Zeichen)</t>
    </r>
  </si>
  <si>
    <t>Kein festgelegter Schwerpunkt</t>
  </si>
  <si>
    <t>17</t>
  </si>
  <si>
    <t>01-15</t>
  </si>
  <si>
    <t>01011306 - Heine-Viertel Ost</t>
  </si>
  <si>
    <t>01-16</t>
  </si>
  <si>
    <t>01011401 - Invalidenstraße</t>
  </si>
  <si>
    <t>Telefon (Träger)</t>
  </si>
  <si>
    <t>Gebietskörperschaften (einschließlich Land, Bund, Zusammenschlüsse) oder Behörde</t>
  </si>
  <si>
    <t>01-17</t>
  </si>
  <si>
    <t>01011402 - Arkonaplatz</t>
  </si>
  <si>
    <t>Jugendzentrum/zentrale (Groß-) Einrichtung</t>
  </si>
  <si>
    <t>Körperschaft des öffentlichen Rechts</t>
  </si>
  <si>
    <t>01-18</t>
  </si>
  <si>
    <t>01022101 - Huttenkiez</t>
  </si>
  <si>
    <t>Trägerart</t>
  </si>
  <si>
    <t>Jugendclub, Jugendtreff/Stadtteiltreff</t>
  </si>
  <si>
    <t>Kummunalunternehmen</t>
  </si>
  <si>
    <t>01-19</t>
  </si>
  <si>
    <t>01022102 - Beusselkiez</t>
  </si>
  <si>
    <t>Rechtsform</t>
  </si>
  <si>
    <t>Genossenschaft</t>
  </si>
  <si>
    <t>Jugendfarm, Abendteuerspielplatz</t>
  </si>
  <si>
    <t>Anstalt des öffentlichen Rechts</t>
  </si>
  <si>
    <t>01-20</t>
  </si>
  <si>
    <t>01022103 - Westhafen</t>
  </si>
  <si>
    <t>Zielgruppe</t>
  </si>
  <si>
    <t>Kinder und Jugendliche (Einrichtung ist für Kinder und Jugendliche konzipiert)</t>
  </si>
  <si>
    <t>Jugendkulturzentrum, Jugendkunst- oder Musikschule</t>
  </si>
  <si>
    <t>Stiftung des öffentlichen Rechts</t>
  </si>
  <si>
    <t>01-21</t>
  </si>
  <si>
    <t>01022104 - Emdener Straße</t>
  </si>
  <si>
    <t>pädagogisch betreuter (Abenteuer-) Spielplatz/Kinderbauernhof, -farm, o.ä.</t>
  </si>
  <si>
    <t>Spiel- und/oder Sportmobil</t>
  </si>
  <si>
    <t>(Gemeinnütziger) Verein (e.V.)</t>
  </si>
  <si>
    <t>01-22</t>
  </si>
  <si>
    <t>01022105 - Zwinglistraße</t>
  </si>
  <si>
    <t>Jugendarbeit an Schulen (z.B. Schülerclub)</t>
  </si>
  <si>
    <t>Einrichtung/Initiative der mobilen Jugendarbeit</t>
  </si>
  <si>
    <t>01-23</t>
  </si>
  <si>
    <t>01022106 - Elberfelder Straße</t>
  </si>
  <si>
    <t>Sonstiges und zwar:</t>
  </si>
  <si>
    <t>Sontiges einrichtungsbezogenes Angebot</t>
  </si>
  <si>
    <t>Stiftung des Privatrechts (auch kirchliche Stiftungen)</t>
  </si>
  <si>
    <t>01-24</t>
  </si>
  <si>
    <t>01022201 - Stephankiez</t>
  </si>
  <si>
    <t>1. Normalbetrieb</t>
  </si>
  <si>
    <t>Sonstiges aufsuchendes Angebot</t>
  </si>
  <si>
    <t>(Gemeinnütziger) Gesellschaft mit beschränkter Haftung ((g)GmbH)</t>
  </si>
  <si>
    <t>01-25</t>
  </si>
  <si>
    <t>01022202 - Heidestraße</t>
  </si>
  <si>
    <t>1.1 Stammbesucher*innen im "Normalbetrieb"</t>
  </si>
  <si>
    <t>Sonstige Rechtsform des privaten oder öffentlichen Rechts</t>
  </si>
  <si>
    <t>01-26</t>
  </si>
  <si>
    <t>01022203 - Lübecker Straße</t>
  </si>
  <si>
    <t>Anzahl (Gesamt)</t>
  </si>
  <si>
    <t>01-27</t>
  </si>
  <si>
    <t>01022204 - Thomasiusstraße</t>
  </si>
  <si>
    <r>
      <rPr>
        <b/>
        <i/>
        <sz val="10"/>
        <rFont val="Calibri"/>
        <family val="2"/>
        <charset val="1"/>
      </rPr>
      <t>Von den Stammbesucher*innen im "Normalbetrieb" der Einrichtung sind…</t>
    </r>
    <r>
      <rPr>
        <i/>
        <sz val="10"/>
        <rFont val="Calibri"/>
        <family val="2"/>
        <charset val="1"/>
      </rPr>
      <t xml:space="preserve"> (Anzahl nach Geschlecht)</t>
    </r>
  </si>
  <si>
    <t>01-28</t>
  </si>
  <si>
    <t>01022205 - Zillesiedlung</t>
  </si>
  <si>
    <t>… 6 bis unter 10 Jahre alt</t>
  </si>
  <si>
    <t>w</t>
  </si>
  <si>
    <t>m</t>
  </si>
  <si>
    <t>d</t>
  </si>
  <si>
    <t>Kinder (Einrichtung ist fast ausschließlich für Kinder konzipiert)</t>
  </si>
  <si>
    <t>01-29</t>
  </si>
  <si>
    <t>01022206 - Lüneburger Straße</t>
  </si>
  <si>
    <t xml:space="preserve">... 10 bis unter 18 Jahre alt </t>
  </si>
  <si>
    <t>01-30</t>
  </si>
  <si>
    <t>01022207 - Hansaviertel</t>
  </si>
  <si>
    <t>... 18 bis unter 21 Jahre alt</t>
  </si>
  <si>
    <t>Jugendliche (Einrichtung ist ausschließlich für Jugendliche konzipiert)</t>
  </si>
  <si>
    <t>01-31</t>
  </si>
  <si>
    <t>01033101 - Soldiner Straße</t>
  </si>
  <si>
    <t>... 21 bis unter 27 Jahre alt</t>
  </si>
  <si>
    <t>01-32</t>
  </si>
  <si>
    <t>01033102 - Gesundbrunnen</t>
  </si>
  <si>
    <r>
      <rPr>
        <sz val="10"/>
        <rFont val="Calibri"/>
        <family val="2"/>
        <charset val="1"/>
      </rPr>
      <t>… 27 Jahre und älter</t>
    </r>
    <r>
      <rPr>
        <i/>
        <sz val="8"/>
        <rFont val="Calibri"/>
        <family val="2"/>
        <charset val="1"/>
      </rPr>
      <t xml:space="preserve"> (Werte nur für KJH-Statistik)</t>
    </r>
  </si>
  <si>
    <t>01-33</t>
  </si>
  <si>
    <t>01033201 - Brunnenstraße</t>
  </si>
  <si>
    <r>
      <rPr>
        <b/>
        <i/>
        <sz val="10"/>
        <rFont val="Calibri"/>
        <family val="2"/>
        <charset val="1"/>
      </rPr>
      <t xml:space="preserve">Von allen Stammbesucher*innen im "Normalbetrieb" kommen… </t>
    </r>
    <r>
      <rPr>
        <i/>
        <sz val="10"/>
        <rFont val="Calibri"/>
        <family val="2"/>
        <charset val="1"/>
      </rPr>
      <t>(Anzahl nach Wohnort)</t>
    </r>
  </si>
  <si>
    <t>01-34</t>
  </si>
  <si>
    <t>01033202 - Humboldthain Süd</t>
  </si>
  <si>
    <t>...aus dem direkten Umfeld/Sozialraum</t>
  </si>
  <si>
    <t>01-35</t>
  </si>
  <si>
    <t>01033203 - Humboldthain Nordwest</t>
  </si>
  <si>
    <t>...aus dem Ortsteil, in dem die Einrichtung liegt</t>
  </si>
  <si>
    <t>01-36</t>
  </si>
  <si>
    <t>01044101 - Rehberge</t>
  </si>
  <si>
    <t>...aus anderen Ortsteilen im Bezirk</t>
  </si>
  <si>
    <t>01-37</t>
  </si>
  <si>
    <t>01044102 - Schillerpark</t>
  </si>
  <si>
    <t>...aus anderen Bezirken Berlins</t>
  </si>
  <si>
    <t>01-38</t>
  </si>
  <si>
    <t>01044103 - Westliche Müllerstraße</t>
  </si>
  <si>
    <t>1.2 Sonstige, unregelmäßig anwesende Besucher*innen im "Normalbetrieb"</t>
  </si>
  <si>
    <t>01-39</t>
  </si>
  <si>
    <t>01044201 - Reinickendorfer Straße</t>
  </si>
  <si>
    <t>01-40</t>
  </si>
  <si>
    <t>01044202 - Sparrplatz</t>
  </si>
  <si>
    <t>2. Veranstaltungen im Rahmen der Angebotsform 1</t>
  </si>
  <si>
    <t>01-41</t>
  </si>
  <si>
    <t>01044203 - Leopoldplatz</t>
  </si>
  <si>
    <t>Anzahl Veranstaltungen</t>
  </si>
  <si>
    <t>02-1</t>
  </si>
  <si>
    <t>02010101 - Askanischer Platz</t>
  </si>
  <si>
    <t>Gesamtanzahl Besucher*innen</t>
  </si>
  <si>
    <t>02-2</t>
  </si>
  <si>
    <t>02010102 - Mehringplatz</t>
  </si>
  <si>
    <t>3. Raumnutzung durch gemeinnützige Vereine, Gruppen, o.ä.</t>
  </si>
  <si>
    <t>02-3</t>
  </si>
  <si>
    <t>02010103 - Moritzplatz</t>
  </si>
  <si>
    <r>
      <rPr>
        <sz val="10"/>
        <rFont val="Calibri"/>
        <family val="2"/>
        <charset val="1"/>
      </rPr>
      <t>Gesamtanzahl Nutzer*innen</t>
    </r>
    <r>
      <rPr>
        <i/>
        <sz val="8"/>
        <rFont val="Calibri"/>
        <family val="2"/>
        <charset val="1"/>
      </rPr>
      <t xml:space="preserve"> (siehe Hinweise)</t>
    </r>
  </si>
  <si>
    <t>02-4</t>
  </si>
  <si>
    <t>02010104 - Wassertorplatz</t>
  </si>
  <si>
    <t>02-5</t>
  </si>
  <si>
    <t>02020201 - Gleisdreieck/Entwicklungsgebiet</t>
  </si>
  <si>
    <t>4. Flexible Öffnungszeiten</t>
  </si>
  <si>
    <t>02-6</t>
  </si>
  <si>
    <t>02020202 - Rathaus Yorckstraße</t>
  </si>
  <si>
    <t>Die Einrichtung war im Berichtszeitraum durchschnittlich an...</t>
  </si>
  <si>
    <t>02-7</t>
  </si>
  <si>
    <t>02020203 - Viktoriapark</t>
  </si>
  <si>
    <t>...Tagen im Monat länger als 20 Uhr geöffnet.</t>
  </si>
  <si>
    <t>02-8</t>
  </si>
  <si>
    <t>02020204 - Urbanstraße</t>
  </si>
  <si>
    <t>...Tagen im Monat am Wochenende geöffnet.</t>
  </si>
  <si>
    <t>02-9</t>
  </si>
  <si>
    <t>02020205 - Chamissokiez</t>
  </si>
  <si>
    <t>5. Sonstige Angaben für die KJH-Statistik</t>
  </si>
  <si>
    <t>02-10</t>
  </si>
  <si>
    <t>02020206 - Graefekiez</t>
  </si>
  <si>
    <t>5.1 Angaben zum Angebot der Einrichtung</t>
  </si>
  <si>
    <t>02-11</t>
  </si>
  <si>
    <t>02030301 - Oranienplatz</t>
  </si>
  <si>
    <t>…typische Dauer nach Stunden in der Woche</t>
  </si>
  <si>
    <t>02-12</t>
  </si>
  <si>
    <t>02030302 - Lausitzer Platz</t>
  </si>
  <si>
    <t>…Anzahl der Öffnungstage in der Woche</t>
  </si>
  <si>
    <t>02-13</t>
  </si>
  <si>
    <t>02030401 - Reichenberger Straße</t>
  </si>
  <si>
    <t xml:space="preserve">…Angebotstyp </t>
  </si>
  <si>
    <t>02-14</t>
  </si>
  <si>
    <t>02030402 - Wrangelkiez</t>
  </si>
  <si>
    <t>…Schwerpunkt 1</t>
  </si>
  <si>
    <t>02-15</t>
  </si>
  <si>
    <t>02040501 - Barnimkiez</t>
  </si>
  <si>
    <t>…Schwerpunkt 2</t>
  </si>
  <si>
    <t>02-16</t>
  </si>
  <si>
    <t>02040502 - Friedenstraße</t>
  </si>
  <si>
    <t>…Schwerpunkt 3</t>
  </si>
  <si>
    <t>02-17</t>
  </si>
  <si>
    <t>02040503 - Richard-Sorge-Viertel</t>
  </si>
  <si>
    <r>
      <rPr>
        <b/>
        <sz val="11"/>
        <rFont val="Calibri"/>
        <family val="2"/>
        <charset val="1"/>
      </rPr>
      <t xml:space="preserve">5.2 Angaben zu den haupt- oder nebenberuflich pädagogisch tätigen Personen </t>
    </r>
    <r>
      <rPr>
        <i/>
        <sz val="11"/>
        <rFont val="Calibri"/>
        <family val="2"/>
        <charset val="1"/>
      </rPr>
      <t>(Anzahl)</t>
    </r>
  </si>
  <si>
    <t>02-18</t>
  </si>
  <si>
    <t>02040701 - Andreasviertel</t>
  </si>
  <si>
    <t>... im Alter von unter 45 Jahren</t>
  </si>
  <si>
    <t>02-19</t>
  </si>
  <si>
    <t>02040702 - Weberwiese</t>
  </si>
  <si>
    <t>... im Alter von 45 Jahren und älter</t>
  </si>
  <si>
    <t>02-20</t>
  </si>
  <si>
    <t>02040703 - Wriezener Bahnhof/Entwicklungsgebiet</t>
  </si>
  <si>
    <r>
      <rPr>
        <b/>
        <sz val="11"/>
        <rFont val="Calibri"/>
        <family val="2"/>
        <charset val="1"/>
      </rPr>
      <t>5.3 Kooperationen mit Schulen</t>
    </r>
    <r>
      <rPr>
        <i/>
        <sz val="11"/>
        <rFont val="Calibri"/>
        <family val="2"/>
        <charset val="1"/>
      </rPr>
      <t xml:space="preserve"> (Anzahl)</t>
    </r>
  </si>
  <si>
    <t>02-21</t>
  </si>
  <si>
    <t>02050601 - Hausburgviertel</t>
  </si>
  <si>
    <t>Mit wie vielen Schulen wurde im Berichtszeitraum kooperiert?</t>
  </si>
  <si>
    <t>02-22</t>
  </si>
  <si>
    <t>02050602 - Samariterviertel</t>
  </si>
  <si>
    <t>Mit welchen Schularten wurde im Berichtszeitraum kooperiert? (Anzahl; Mehrfachnennung mgl.)</t>
  </si>
  <si>
    <t>02-23</t>
  </si>
  <si>
    <t>02050801 - Traveplatz</t>
  </si>
  <si>
    <t>Grundschule</t>
  </si>
  <si>
    <t>02-24</t>
  </si>
  <si>
    <t>02050802 - Boxhagener Platz</t>
  </si>
  <si>
    <t>Integrierte Sekundarschule</t>
  </si>
  <si>
    <t>02-25</t>
  </si>
  <si>
    <t>02050803 - Stralauer Kiez</t>
  </si>
  <si>
    <t>Schule mit mehreren Bildungsgängen</t>
  </si>
  <si>
    <t>02-26</t>
  </si>
  <si>
    <t>02050804 - Stralauer Halbinsel</t>
  </si>
  <si>
    <t>Gemeinschaftsschule oder integrierte Gesamtschule</t>
  </si>
  <si>
    <t>03-1</t>
  </si>
  <si>
    <t>03010101 - Bucher Forst</t>
  </si>
  <si>
    <t>berufsbildende Schule</t>
  </si>
  <si>
    <t>03-2</t>
  </si>
  <si>
    <t>03010102 - Buch</t>
  </si>
  <si>
    <t>Gymnasium</t>
  </si>
  <si>
    <t>03-3</t>
  </si>
  <si>
    <t>03010104 - Lietzengraben</t>
  </si>
  <si>
    <t>Förderschule</t>
  </si>
  <si>
    <t>03-4</t>
  </si>
  <si>
    <t>03020203 - Blankenfelde</t>
  </si>
  <si>
    <t>Sonstige und zwar:</t>
  </si>
  <si>
    <t>03-5</t>
  </si>
  <si>
    <t>03020209 - Niederschönhausen</t>
  </si>
  <si>
    <t xml:space="preserve">Mit welchen Schulformen wurde im Berichtszeitraum kooperiert? (Anzahl; Mehrfachnennung mgl.) </t>
  </si>
  <si>
    <t>03-6</t>
  </si>
  <si>
    <t>03020210 - Herthaplatz</t>
  </si>
  <si>
    <t>halbtags</t>
  </si>
  <si>
    <t>03-7</t>
  </si>
  <si>
    <t>03020307 - Buchholz</t>
  </si>
  <si>
    <t>offener Ganztag</t>
  </si>
  <si>
    <t>03-8</t>
  </si>
  <si>
    <t>03030405 - Karow Nord</t>
  </si>
  <si>
    <t>teilgebundener Ganztag</t>
  </si>
  <si>
    <t>03-9</t>
  </si>
  <si>
    <t>03030406 - Alt-Karow</t>
  </si>
  <si>
    <t>gebundener Ganztag</t>
  </si>
  <si>
    <t>03-10</t>
  </si>
  <si>
    <t>03030711 - Blankenburg</t>
  </si>
  <si>
    <r>
      <rPr>
        <b/>
        <sz val="11"/>
        <rFont val="Calibri"/>
        <family val="2"/>
        <charset val="1"/>
      </rPr>
      <t>5.4 Angaben zu den ehrenamtlich tätigen Personen</t>
    </r>
    <r>
      <rPr>
        <i/>
        <sz val="11"/>
        <rFont val="Calibri"/>
        <family val="2"/>
        <charset val="1"/>
      </rPr>
      <t xml:space="preserve"> (Anzahl)</t>
    </r>
  </si>
  <si>
    <t>03-11</t>
  </si>
  <si>
    <t>03030715 - Heinersdorf</t>
  </si>
  <si>
    <t>...unter 16 Jahre</t>
  </si>
  <si>
    <t>03-12</t>
  </si>
  <si>
    <t>03030716 - Märchenland</t>
  </si>
  <si>
    <t>…16 bis unter 18 Jahre</t>
  </si>
  <si>
    <t>03-13</t>
  </si>
  <si>
    <t>03040508 - Rosenthal</t>
  </si>
  <si>
    <t>…18 bis unter 27 Jahre</t>
  </si>
  <si>
    <t>03-14</t>
  </si>
  <si>
    <t>03040512 - Wilhelmsruh</t>
  </si>
  <si>
    <t>…27 bis unter 45 Jahre</t>
  </si>
  <si>
    <t>03-15</t>
  </si>
  <si>
    <t>03040513 - Schönholz</t>
  </si>
  <si>
    <t>…45 Jahre und älter</t>
  </si>
  <si>
    <t>03-16</t>
  </si>
  <si>
    <t>03040614 - Pankow Zentrum</t>
  </si>
  <si>
    <r>
      <rPr>
        <b/>
        <sz val="11"/>
        <rFont val="Calibri"/>
        <family val="2"/>
        <charset val="1"/>
      </rPr>
      <t>5.5 Angaben zu sonstigen pädagogisch tätigen Personen</t>
    </r>
    <r>
      <rPr>
        <sz val="11"/>
        <rFont val="Calibri"/>
        <family val="2"/>
        <charset val="1"/>
      </rPr>
      <t xml:space="preserve"> </t>
    </r>
    <r>
      <rPr>
        <i/>
        <sz val="11"/>
        <rFont val="Calibri"/>
        <family val="2"/>
        <charset val="1"/>
      </rPr>
      <t>(Anzahl)</t>
    </r>
  </si>
  <si>
    <t>03-17</t>
  </si>
  <si>
    <t>03040818 - Pankow Süd</t>
  </si>
  <si>
    <t>…Honorarkräfte</t>
  </si>
  <si>
    <t>03-18</t>
  </si>
  <si>
    <t>03050919 - Gustav-Adolf-Straße</t>
  </si>
  <si>
    <t>…geringfügig Beschäftigte</t>
  </si>
  <si>
    <t>03-19</t>
  </si>
  <si>
    <t>03050920 - Weißer See</t>
  </si>
  <si>
    <t>…Personen im FSJ/FÖJ</t>
  </si>
  <si>
    <t>03-20</t>
  </si>
  <si>
    <t>03050923 - Weißenseer Spitze</t>
  </si>
  <si>
    <t>…Personen im Bundesfreiweilligendienst</t>
  </si>
  <si>
    <t>03-21</t>
  </si>
  <si>
    <t>03050924 - Behaimstraße</t>
  </si>
  <si>
    <t>…Personen im Praktikum</t>
  </si>
  <si>
    <t>03-22</t>
  </si>
  <si>
    <t>03050925 - Komponistenviertel Weißensee</t>
  </si>
  <si>
    <t>…sonstige Personen</t>
  </si>
  <si>
    <t>03-23</t>
  </si>
  <si>
    <t>03051017 - Rennbahnstraße</t>
  </si>
  <si>
    <t>03-24</t>
  </si>
  <si>
    <t>03051021 - Buschallee</t>
  </si>
  <si>
    <t>03-25</t>
  </si>
  <si>
    <t>03051022 - Hansastraße</t>
  </si>
  <si>
    <t>03-26</t>
  </si>
  <si>
    <t>03061126 - Arnimplatz</t>
  </si>
  <si>
    <t>03-27</t>
  </si>
  <si>
    <t>03061131 - Falkplatz</t>
  </si>
  <si>
    <t>03-28</t>
  </si>
  <si>
    <t>03061227 - Humannplatz</t>
  </si>
  <si>
    <t>03-29</t>
  </si>
  <si>
    <t>03061228 - Erich-Weinert-Straße</t>
  </si>
  <si>
    <t>03-30</t>
  </si>
  <si>
    <t>03061332 - Helmholtzplatz</t>
  </si>
  <si>
    <t>03-31</t>
  </si>
  <si>
    <t>03061429 - Greifswalder Straße</t>
  </si>
  <si>
    <t>03-32</t>
  </si>
  <si>
    <t>03061430 - Volkspark Prenzlauer Berg</t>
  </si>
  <si>
    <t>03-33</t>
  </si>
  <si>
    <t>03061434 - Anton-Saefkow-Park</t>
  </si>
  <si>
    <t>03-34</t>
  </si>
  <si>
    <t>03061435 - Conrad-Blenkle-Straße</t>
  </si>
  <si>
    <t>03-35</t>
  </si>
  <si>
    <t>03061441 - Eldenaer Straße</t>
  </si>
  <si>
    <t>03-36</t>
  </si>
  <si>
    <t>03071536 - Teutoburger Platz</t>
  </si>
  <si>
    <t>03-37</t>
  </si>
  <si>
    <t>03071537 - Kollwitzplatz</t>
  </si>
  <si>
    <t>03-38</t>
  </si>
  <si>
    <t>03071633 - Thälmannpark</t>
  </si>
  <si>
    <t>03-39</t>
  </si>
  <si>
    <t>03071638 - Winsstraße</t>
  </si>
  <si>
    <t>03-40</t>
  </si>
  <si>
    <t>03071639 - Bötzowstraße</t>
  </si>
  <si>
    <t>04-1</t>
  </si>
  <si>
    <t>04010101 - Jungfernheide</t>
  </si>
  <si>
    <t>04-2</t>
  </si>
  <si>
    <t>04010102 - Plötzensee</t>
  </si>
  <si>
    <t>04-3</t>
  </si>
  <si>
    <t>04010103 - Paul-Hertz-Siedlung</t>
  </si>
  <si>
    <t>04-4</t>
  </si>
  <si>
    <t>04020204 - Olympiagelände</t>
  </si>
  <si>
    <t>04-5</t>
  </si>
  <si>
    <t>04020205 - Siedlung Ruhleben</t>
  </si>
  <si>
    <t>04-6</t>
  </si>
  <si>
    <t>04020206 - Angerburger Allee</t>
  </si>
  <si>
    <t>04-7</t>
  </si>
  <si>
    <t>04020207 - Flatowallee</t>
  </si>
  <si>
    <t>04-8</t>
  </si>
  <si>
    <t>04020208 - Kranzallee</t>
  </si>
  <si>
    <t>04-9</t>
  </si>
  <si>
    <t>04020209 - Eichkamp</t>
  </si>
  <si>
    <t>04-10</t>
  </si>
  <si>
    <t>04020310 - Park Ruhwald</t>
  </si>
  <si>
    <t>04-11</t>
  </si>
  <si>
    <t>04020311 - Reichsstraße</t>
  </si>
  <si>
    <t>04-12</t>
  </si>
  <si>
    <t>04020312 - Branitzer Platz</t>
  </si>
  <si>
    <t>04-13</t>
  </si>
  <si>
    <t>04020313 - Königin-Elisabeth-Straße</t>
  </si>
  <si>
    <t>04-14</t>
  </si>
  <si>
    <t>04020314 - Messegelände</t>
  </si>
  <si>
    <t>04-15</t>
  </si>
  <si>
    <t>04030415 - Schloßgarten</t>
  </si>
  <si>
    <t>04-16</t>
  </si>
  <si>
    <t>04030416 - Klausenerplatz</t>
  </si>
  <si>
    <t>04-17</t>
  </si>
  <si>
    <t>04030417 - Schloßstraße</t>
  </si>
  <si>
    <t>04-18</t>
  </si>
  <si>
    <t>04030518 - Tegeler Weg</t>
  </si>
  <si>
    <t>04-19</t>
  </si>
  <si>
    <t>04030519 - Kaiserin-Augusta-Allee</t>
  </si>
  <si>
    <t>04-20</t>
  </si>
  <si>
    <t>04030620 - Alt-Lietzow</t>
  </si>
  <si>
    <t>04-21</t>
  </si>
  <si>
    <t>04030621 - Spreestadt</t>
  </si>
  <si>
    <t>04-22</t>
  </si>
  <si>
    <t>04030622 - Richard-Wagner-Straße</t>
  </si>
  <si>
    <t>04-23</t>
  </si>
  <si>
    <t>04030623 - Ernst-Reuter-Platz</t>
  </si>
  <si>
    <t>04-24</t>
  </si>
  <si>
    <t>04030724 - Lietzensee</t>
  </si>
  <si>
    <t>04-25</t>
  </si>
  <si>
    <t>04030725 - Amtsgerichtsplatz</t>
  </si>
  <si>
    <t>04-26</t>
  </si>
  <si>
    <t>04030726 - Droysenstraße</t>
  </si>
  <si>
    <t>04-27</t>
  </si>
  <si>
    <t>04030827 - Karl-August-Platz</t>
  </si>
  <si>
    <t>04-28</t>
  </si>
  <si>
    <t>04030828 - Savignyplatz</t>
  </si>
  <si>
    <t>04-29</t>
  </si>
  <si>
    <t>04030929 - Hindemithplatz</t>
  </si>
  <si>
    <t>04-30</t>
  </si>
  <si>
    <t>04030930 - George-Grosz-Platz</t>
  </si>
  <si>
    <t>04-31</t>
  </si>
  <si>
    <t>04030931 - Breitscheidplatz</t>
  </si>
  <si>
    <t>04-32</t>
  </si>
  <si>
    <t>04031032 - Halensee</t>
  </si>
  <si>
    <t>04-33</t>
  </si>
  <si>
    <t>04041133 - Güterbahnhof Grunewald</t>
  </si>
  <si>
    <t>04-34</t>
  </si>
  <si>
    <t>04041134 - Bismarckallee</t>
  </si>
  <si>
    <t>04-35</t>
  </si>
  <si>
    <t>04041135 - Hundekehle</t>
  </si>
  <si>
    <t>04-36</t>
  </si>
  <si>
    <t>04041136 - Hagenplatz</t>
  </si>
  <si>
    <t>04-37</t>
  </si>
  <si>
    <t>04041137 - Flinsberger Platz</t>
  </si>
  <si>
    <t>04-38</t>
  </si>
  <si>
    <t>04041238 - Kissinger Straße</t>
  </si>
  <si>
    <t>04-39</t>
  </si>
  <si>
    <t>04041239 - Stadion Wilmersdorf</t>
  </si>
  <si>
    <t>04-40</t>
  </si>
  <si>
    <t>04041240 - Messelpark</t>
  </si>
  <si>
    <t>04-41</t>
  </si>
  <si>
    <t>04041241 - Breite Straße</t>
  </si>
  <si>
    <t>04-42</t>
  </si>
  <si>
    <t>04041342 - Schlangenbader Straße</t>
  </si>
  <si>
    <t>04-43</t>
  </si>
  <si>
    <t>04041343 - Binger Straße</t>
  </si>
  <si>
    <t>04-44</t>
  </si>
  <si>
    <t>04041344 - Rüdesheimer Platz</t>
  </si>
  <si>
    <t>04-45</t>
  </si>
  <si>
    <t>04051445 - Eisenzahnstraße</t>
  </si>
  <si>
    <t>04-46</t>
  </si>
  <si>
    <t>04051446 - Preußenpark</t>
  </si>
  <si>
    <t>04-47</t>
  </si>
  <si>
    <t>04051447 - Ludwigkirchplatz</t>
  </si>
  <si>
    <t>04-48</t>
  </si>
  <si>
    <t>04051448 - Schaperstraße</t>
  </si>
  <si>
    <t>04-49</t>
  </si>
  <si>
    <t>04051549 - Rathaus Wilmersdorf</t>
  </si>
  <si>
    <t>04-50</t>
  </si>
  <si>
    <t>04051550 - Leon-Jessel-Platz</t>
  </si>
  <si>
    <t>04-51</t>
  </si>
  <si>
    <t>04051551 - Brabanter Platz</t>
  </si>
  <si>
    <t>04-52</t>
  </si>
  <si>
    <t>04051652 - Nikolsburger Platz</t>
  </si>
  <si>
    <t>04-53</t>
  </si>
  <si>
    <t>04051653 - Prager Platz</t>
  </si>
  <si>
    <t>04-54</t>
  </si>
  <si>
    <t>04051654 - Wilhelmsaue</t>
  </si>
  <si>
    <t>04-55</t>
  </si>
  <si>
    <t>04051655 - Babelsberger Straße</t>
  </si>
  <si>
    <t>04-56</t>
  </si>
  <si>
    <t>04051656 - Hildegardstraße</t>
  </si>
  <si>
    <t>04-57</t>
  </si>
  <si>
    <t>04061757 - Forst Grunewald</t>
  </si>
  <si>
    <t>05-1</t>
  </si>
  <si>
    <t>05010101 - Hakenfelde Nord</t>
  </si>
  <si>
    <t>05-2</t>
  </si>
  <si>
    <t>05010102 - Goltzstraße</t>
  </si>
  <si>
    <t>05-3</t>
  </si>
  <si>
    <t>05010103 - Amorbacher Weg</t>
  </si>
  <si>
    <t>05-4</t>
  </si>
  <si>
    <t>05010204 - Griesingerstraße</t>
  </si>
  <si>
    <t>05-5</t>
  </si>
  <si>
    <t>05010205 - An der Tränke</t>
  </si>
  <si>
    <t>05-6</t>
  </si>
  <si>
    <t>05010206 - Gütersloher Weg</t>
  </si>
  <si>
    <t>05-7</t>
  </si>
  <si>
    <t>05010207 - Darbystraße</t>
  </si>
  <si>
    <t>05-8</t>
  </si>
  <si>
    <t>05010208 - Germersheimer Platz</t>
  </si>
  <si>
    <t>05-9</t>
  </si>
  <si>
    <t>05010209 - An der Kappe</t>
  </si>
  <si>
    <t>05-10</t>
  </si>
  <si>
    <t>05010310 - Eckschanze</t>
  </si>
  <si>
    <t>05-11</t>
  </si>
  <si>
    <t>05010311 - Eiswerder</t>
  </si>
  <si>
    <t>05-12</t>
  </si>
  <si>
    <t>05010312 - Kurstraße</t>
  </si>
  <si>
    <t>05-13</t>
  </si>
  <si>
    <t>05010313 - Ackerstraße</t>
  </si>
  <si>
    <t>05-14</t>
  </si>
  <si>
    <t>05010314 - Carl-Schurz-Straße</t>
  </si>
  <si>
    <t>05-15</t>
  </si>
  <si>
    <t>05010339 - Freiheit</t>
  </si>
  <si>
    <t>05-16</t>
  </si>
  <si>
    <t>05020415 - Isenburger Weg</t>
  </si>
  <si>
    <t>05-17</t>
  </si>
  <si>
    <t>05020416 - Am Heideberg</t>
  </si>
  <si>
    <t>05-18</t>
  </si>
  <si>
    <t>05020417 - Staakener Straße</t>
  </si>
  <si>
    <t>05-19</t>
  </si>
  <si>
    <t>05020418 - Spandauer Straße</t>
  </si>
  <si>
    <t>05-20</t>
  </si>
  <si>
    <t>05020419 - Magistratsweg</t>
  </si>
  <si>
    <t>05-21</t>
  </si>
  <si>
    <t>05020420 - Werkstraße</t>
  </si>
  <si>
    <t>05-22</t>
  </si>
  <si>
    <t>05020521 - Döberitzer Weg</t>
  </si>
  <si>
    <t>05-23</t>
  </si>
  <si>
    <t>05020522 - Pillnitzer Weg</t>
  </si>
  <si>
    <t>05-24</t>
  </si>
  <si>
    <t>05020523 - Maulbeerallee</t>
  </si>
  <si>
    <t>05-25</t>
  </si>
  <si>
    <t>05020524 - Weinmeisterhornweg</t>
  </si>
  <si>
    <t>05-26</t>
  </si>
  <si>
    <t>05020625 - Borkumer Straße</t>
  </si>
  <si>
    <t>05-27</t>
  </si>
  <si>
    <t>05020626 - Adamstraße</t>
  </si>
  <si>
    <t>05-28</t>
  </si>
  <si>
    <t>05020627 - Tiefwerder</t>
  </si>
  <si>
    <t>05-29</t>
  </si>
  <si>
    <t>05020628 - Graetschelsteig</t>
  </si>
  <si>
    <t>05-30</t>
  </si>
  <si>
    <t>05020629 - Börnicker Straße</t>
  </si>
  <si>
    <t>05-31</t>
  </si>
  <si>
    <t>05030730 - Zitadellenweg</t>
  </si>
  <si>
    <t>05-32</t>
  </si>
  <si>
    <t>05030731 - Gartenfelder Straße</t>
  </si>
  <si>
    <t>05-33</t>
  </si>
  <si>
    <t>05030832 - Rohrdamm</t>
  </si>
  <si>
    <t>05-34</t>
  </si>
  <si>
    <t>05030833 - Motardstraße</t>
  </si>
  <si>
    <t>05-35</t>
  </si>
  <si>
    <t>05040934 - Alt-Gatow</t>
  </si>
  <si>
    <t>05-36</t>
  </si>
  <si>
    <t>05040935 - Groß-Glienicker Weg</t>
  </si>
  <si>
    <t>05-37</t>
  </si>
  <si>
    <t>05040936 - Jägerallee</t>
  </si>
  <si>
    <t>05-38</t>
  </si>
  <si>
    <t>05040937 - Kladower Damm</t>
  </si>
  <si>
    <t>05-39</t>
  </si>
  <si>
    <t>05040938 - Kafkastraße</t>
  </si>
  <si>
    <t>06-1</t>
  </si>
  <si>
    <t>06010101 - Fichtenberg</t>
  </si>
  <si>
    <t>06-2</t>
  </si>
  <si>
    <t>06010102 - Schloßstraße</t>
  </si>
  <si>
    <t>06-3</t>
  </si>
  <si>
    <t>06010103 - Markelstraße</t>
  </si>
  <si>
    <t>06-4</t>
  </si>
  <si>
    <t>06010204 - Munsterdamm</t>
  </si>
  <si>
    <t>06-5</t>
  </si>
  <si>
    <t>06010205 - Südende</t>
  </si>
  <si>
    <t>06-6</t>
  </si>
  <si>
    <t>06010206 - Stadtpark</t>
  </si>
  <si>
    <t>06-7</t>
  </si>
  <si>
    <t>06010207 - Mittelstraße</t>
  </si>
  <si>
    <t>06-8</t>
  </si>
  <si>
    <t>06010208 - Bergstraße</t>
  </si>
  <si>
    <t>06-9</t>
  </si>
  <si>
    <t>06010209 - Feuerbachstraße</t>
  </si>
  <si>
    <t>06-10</t>
  </si>
  <si>
    <t>06010210 - Bismarckstraße</t>
  </si>
  <si>
    <t>06-11</t>
  </si>
  <si>
    <t>06020301 - Alt-Lankwitz</t>
  </si>
  <si>
    <t>06-12</t>
  </si>
  <si>
    <t>06020302 - Komponistenviertel Lankwitz</t>
  </si>
  <si>
    <t>06-13</t>
  </si>
  <si>
    <t>06020303 - Lankwitz Kirche</t>
  </si>
  <si>
    <t>06-14</t>
  </si>
  <si>
    <t>06020304 - Kaiser-Wilhelm-Straße</t>
  </si>
  <si>
    <t>06-15</t>
  </si>
  <si>
    <t>06020305 - Gemeindepark Lankwitz</t>
  </si>
  <si>
    <t>06-16</t>
  </si>
  <si>
    <t>06020306 - Lankwitz Süd</t>
  </si>
  <si>
    <t>06-17</t>
  </si>
  <si>
    <t>06020407 - Thermometersiedlung</t>
  </si>
  <si>
    <t>06-18</t>
  </si>
  <si>
    <t>06020408 - Lichterfelde Süd</t>
  </si>
  <si>
    <t>06-19</t>
  </si>
  <si>
    <t>06020409 - Königsberger Straße</t>
  </si>
  <si>
    <t>06-20</t>
  </si>
  <si>
    <t>06020410 - Oberhofer Platz</t>
  </si>
  <si>
    <t>06-21</t>
  </si>
  <si>
    <t>06020411 - Schütte-Lanz-Straße</t>
  </si>
  <si>
    <t>06-22</t>
  </si>
  <si>
    <t>06030501 - Berlepschstraße</t>
  </si>
  <si>
    <t>06-23</t>
  </si>
  <si>
    <t>06030502 - Zehlendorf Süd</t>
  </si>
  <si>
    <t>06-24</t>
  </si>
  <si>
    <t>06030503 - Zehlendorf Mitte</t>
  </si>
  <si>
    <t>06-25</t>
  </si>
  <si>
    <t>06030504 - Teltower Damm</t>
  </si>
  <si>
    <t>06-26</t>
  </si>
  <si>
    <t>06030605 - Botanischer Garten</t>
  </si>
  <si>
    <t>06-27</t>
  </si>
  <si>
    <t>06030606 - Hindenburgdamm</t>
  </si>
  <si>
    <t>06-28</t>
  </si>
  <si>
    <t>06030607 - Goerzwerke</t>
  </si>
  <si>
    <t>06-29</t>
  </si>
  <si>
    <t>06030608 - Schweizer Viertel</t>
  </si>
  <si>
    <t>06-30</t>
  </si>
  <si>
    <t>06030609 - Augustaplatz</t>
  </si>
  <si>
    <t>06-31</t>
  </si>
  <si>
    <t>06030610 - Lichterfelde West</t>
  </si>
  <si>
    <t>06-32</t>
  </si>
  <si>
    <t>06040701 - Wannsee</t>
  </si>
  <si>
    <t>06-33</t>
  </si>
  <si>
    <t>06040702 - Düppel</t>
  </si>
  <si>
    <t>06-34</t>
  </si>
  <si>
    <t>06040703 - Nikolassee</t>
  </si>
  <si>
    <t>06-35</t>
  </si>
  <si>
    <t>06040804 - Krumme Lanke</t>
  </si>
  <si>
    <t>06-36</t>
  </si>
  <si>
    <t>06040805 - Fischerhüttenstraße</t>
  </si>
  <si>
    <t>06-37</t>
  </si>
  <si>
    <t>06040806 - Fischtal</t>
  </si>
  <si>
    <t>06-38</t>
  </si>
  <si>
    <t>06040807 - Zehlendorf Eiche</t>
  </si>
  <si>
    <t>06-39</t>
  </si>
  <si>
    <t>06040808 - Hüttenweg</t>
  </si>
  <si>
    <t>06-40</t>
  </si>
  <si>
    <t>06040809 - Thielallee</t>
  </si>
  <si>
    <t>06-41</t>
  </si>
  <si>
    <t>06040810 - Dahlem</t>
  </si>
  <si>
    <t>07-1</t>
  </si>
  <si>
    <t>07010101 - Wittenbergplatz/Viktoria-Luise-Platz</t>
  </si>
  <si>
    <t>07-2</t>
  </si>
  <si>
    <t>07010102 - Nollendorfplatz</t>
  </si>
  <si>
    <t>07-3</t>
  </si>
  <si>
    <t>07010103 - Barbarossaplatz</t>
  </si>
  <si>
    <t>07-4</t>
  </si>
  <si>
    <t>07010104 - Dennewitzplatz</t>
  </si>
  <si>
    <t>07-5</t>
  </si>
  <si>
    <t>07020201 - Bayerischer Platz</t>
  </si>
  <si>
    <t>07-6</t>
  </si>
  <si>
    <t>07020202 - Volkspark (Rudolf-Wilde-Park)</t>
  </si>
  <si>
    <t>07-7</t>
  </si>
  <si>
    <t>07020203 - Kaiser-Wilhelm-Platz</t>
  </si>
  <si>
    <t>07-8</t>
  </si>
  <si>
    <t>07020204 - Schöneberger Insel</t>
  </si>
  <si>
    <t>07-9</t>
  </si>
  <si>
    <t>07030301 - Friedenau</t>
  </si>
  <si>
    <t>07-10</t>
  </si>
  <si>
    <t>07030302 - Ceciliengärten</t>
  </si>
  <si>
    <t>07-11</t>
  </si>
  <si>
    <t>07030303 - Grazer Platz</t>
  </si>
  <si>
    <t>07-12</t>
  </si>
  <si>
    <t>07040401 - Neu-Tempelhof</t>
  </si>
  <si>
    <t>07-13</t>
  </si>
  <si>
    <t>07040402 - Lindenhofsiedlung</t>
  </si>
  <si>
    <t>07-14</t>
  </si>
  <si>
    <t>07040403 - Manteuffelstraße</t>
  </si>
  <si>
    <t>07-15</t>
  </si>
  <si>
    <t>07040404 - Marienhöhe</t>
  </si>
  <si>
    <t>07-16</t>
  </si>
  <si>
    <t>07040405 - Rathaus Tempelhof</t>
  </si>
  <si>
    <t>07-17</t>
  </si>
  <si>
    <t>07040406 - Germaniagarten</t>
  </si>
  <si>
    <t>07-18</t>
  </si>
  <si>
    <t>07050501 - Rathausstraße</t>
  </si>
  <si>
    <t>07-19</t>
  </si>
  <si>
    <t>07050502 - Fritz-Werner-Straße</t>
  </si>
  <si>
    <t>07-20</t>
  </si>
  <si>
    <t>07050503 - Eisenacher Straße</t>
  </si>
  <si>
    <t>07-21</t>
  </si>
  <si>
    <t>07050504 - Imbrosweg</t>
  </si>
  <si>
    <t>07-22</t>
  </si>
  <si>
    <t>07050505 - Hundsteinweg</t>
  </si>
  <si>
    <t>07-23</t>
  </si>
  <si>
    <t>07050506 - Birnhornweg</t>
  </si>
  <si>
    <t>07-24</t>
  </si>
  <si>
    <t>07060601 - Marienfelder Allee Nordwest</t>
  </si>
  <si>
    <t>07-25</t>
  </si>
  <si>
    <t>07060602 - Kirchstraße</t>
  </si>
  <si>
    <t>07-26</t>
  </si>
  <si>
    <t>07060603 - Marienfelde Nordost</t>
  </si>
  <si>
    <t>07-27</t>
  </si>
  <si>
    <t>07060604 - Marienfelde Süd</t>
  </si>
  <si>
    <t>07-28</t>
  </si>
  <si>
    <t>07070701 - Kettinger Straße/Schillerstraße</t>
  </si>
  <si>
    <t>07-29</t>
  </si>
  <si>
    <t>07070702 - Alt-Lichtenrade/Töpchiner Weg</t>
  </si>
  <si>
    <t>07-30</t>
  </si>
  <si>
    <t>07070703 - John-Locke-Straße</t>
  </si>
  <si>
    <t>07-31</t>
  </si>
  <si>
    <t>07070704 - Nahariyastraße</t>
  </si>
  <si>
    <t>07-32</t>
  </si>
  <si>
    <t>07070705 - Franziusweg/Rohrbachstraße</t>
  </si>
  <si>
    <t>07-33</t>
  </si>
  <si>
    <t>07070706 - Horstwalder Straße/Paplitzer Straße</t>
  </si>
  <si>
    <t>07-34</t>
  </si>
  <si>
    <t>07070707 - Wittelsbacherstraße</t>
  </si>
  <si>
    <t>08-1</t>
  </si>
  <si>
    <t>08010115 - Hasenheide</t>
  </si>
  <si>
    <t>08-2</t>
  </si>
  <si>
    <t>08010116 - Wissmannstraße</t>
  </si>
  <si>
    <t>08-3</t>
  </si>
  <si>
    <t>08010117 - Schillerpromenade</t>
  </si>
  <si>
    <t>08-4</t>
  </si>
  <si>
    <t>08010118 - Silbersteinstraße</t>
  </si>
  <si>
    <t>08-5</t>
  </si>
  <si>
    <t>08010211 - Flughafenstraße</t>
  </si>
  <si>
    <t>08-6</t>
  </si>
  <si>
    <t>08010212 - Rollberg</t>
  </si>
  <si>
    <t>08-7</t>
  </si>
  <si>
    <t>08010213 - Körnerpark</t>
  </si>
  <si>
    <t>08-8</t>
  </si>
  <si>
    <t>08010214 - Glasower Straße</t>
  </si>
  <si>
    <t>08-9</t>
  </si>
  <si>
    <t>08010301 - Reuterkiez</t>
  </si>
  <si>
    <t>08-10</t>
  </si>
  <si>
    <t>08010302 - Bouchéstraße</t>
  </si>
  <si>
    <t>08-11</t>
  </si>
  <si>
    <t>08010303 - Donaustraße</t>
  </si>
  <si>
    <t>08-12</t>
  </si>
  <si>
    <t>08010404 - Rixdorf</t>
  </si>
  <si>
    <t>08-13</t>
  </si>
  <si>
    <t>08010405 - Hertzbergplatz</t>
  </si>
  <si>
    <t>08-14</t>
  </si>
  <si>
    <t>08010406 - Treptower Straße Nord</t>
  </si>
  <si>
    <t>08-15</t>
  </si>
  <si>
    <t>08010407 - Gewerbegebiet Ederstraße</t>
  </si>
  <si>
    <t>08-16</t>
  </si>
  <si>
    <t>08010508 - Weiße Siedlung</t>
  </si>
  <si>
    <t>08-17</t>
  </si>
  <si>
    <t>08010509 - Schulenburgpark</t>
  </si>
  <si>
    <t>08-18</t>
  </si>
  <si>
    <t>08010510 - Gewerbegebiet Köllnische Heide</t>
  </si>
  <si>
    <t>08-19</t>
  </si>
  <si>
    <t>08020619 - Buschkrugallee Nord</t>
  </si>
  <si>
    <t>08-20</t>
  </si>
  <si>
    <t>08020620 - Tempelhofer Weg</t>
  </si>
  <si>
    <t>08-21</t>
  </si>
  <si>
    <t>08020621 - Mohriner Allee Nord</t>
  </si>
  <si>
    <t>08-22</t>
  </si>
  <si>
    <t>08020622 - Parchimer Allee</t>
  </si>
  <si>
    <t>08-23</t>
  </si>
  <si>
    <t>08020623 - Ortolanweg</t>
  </si>
  <si>
    <t>08-24</t>
  </si>
  <si>
    <t>08020624 - Britzer Garten</t>
  </si>
  <si>
    <t>08-25</t>
  </si>
  <si>
    <t>08020625 - Handwerker-Siedlung</t>
  </si>
  <si>
    <t>08-26</t>
  </si>
  <si>
    <t>08020726 - Buckow West</t>
  </si>
  <si>
    <t>08-27</t>
  </si>
  <si>
    <t>08020727 - Buckow Mitte</t>
  </si>
  <si>
    <t>08-28</t>
  </si>
  <si>
    <t>08020728 - Buckow Ost</t>
  </si>
  <si>
    <t>08-29</t>
  </si>
  <si>
    <t>08030829 - Gropiusstadt Nord</t>
  </si>
  <si>
    <t>08-30</t>
  </si>
  <si>
    <t>08030830 - Gropiusstadt Süd</t>
  </si>
  <si>
    <t>08-31</t>
  </si>
  <si>
    <t>08030831 - Gropiusstadt Ost</t>
  </si>
  <si>
    <t>08-32</t>
  </si>
  <si>
    <t>08040932 - Goldhähnchenweg</t>
  </si>
  <si>
    <t>08-33</t>
  </si>
  <si>
    <t>08040933 - Vogelviertel Süd</t>
  </si>
  <si>
    <t>08-34</t>
  </si>
  <si>
    <t>08040934 - Vogelviertel Nord</t>
  </si>
  <si>
    <t>08-35</t>
  </si>
  <si>
    <t>08041035 - Blumenviertel</t>
  </si>
  <si>
    <t>08-36</t>
  </si>
  <si>
    <t>08041036 - Zittauer Straße</t>
  </si>
  <si>
    <t>08-37</t>
  </si>
  <si>
    <t>08041037 - Alt-Rudow</t>
  </si>
  <si>
    <t>08-38</t>
  </si>
  <si>
    <t>08041038 - Waßmannsdorfer Chaussee</t>
  </si>
  <si>
    <t>08-39</t>
  </si>
  <si>
    <t>08041039 - Frauenviertel</t>
  </si>
  <si>
    <t>08-40</t>
  </si>
  <si>
    <t>08041040 - Waltersdorfer Chaussee Ost</t>
  </si>
  <si>
    <t>09-1</t>
  </si>
  <si>
    <t>09010101 - Elsenstraße</t>
  </si>
  <si>
    <t>09-2</t>
  </si>
  <si>
    <t>09010102 - Am Treptower Park Nord</t>
  </si>
  <si>
    <t>09-3</t>
  </si>
  <si>
    <t>09010201 - Am Treptower Park Süd</t>
  </si>
  <si>
    <t>09-4</t>
  </si>
  <si>
    <t>09010202 - Köpenicker Landstraße</t>
  </si>
  <si>
    <t>09-5</t>
  </si>
  <si>
    <t>09010301 - Baumschulenstraße</t>
  </si>
  <si>
    <t>09-6</t>
  </si>
  <si>
    <t>09010302 - Späthsfelde</t>
  </si>
  <si>
    <t>09-7</t>
  </si>
  <si>
    <t>09010401 - Johannisthal West</t>
  </si>
  <si>
    <t>09-8</t>
  </si>
  <si>
    <t>09010402 - Johannisthal Ost</t>
  </si>
  <si>
    <t>09-9</t>
  </si>
  <si>
    <t>09020501 - Oberschöneweide West</t>
  </si>
  <si>
    <t>09-10</t>
  </si>
  <si>
    <t>09020502 - Oberschöneweide Ost</t>
  </si>
  <si>
    <t>09-11</t>
  </si>
  <si>
    <t>09020601 - Schnellerstraße</t>
  </si>
  <si>
    <t>09-12</t>
  </si>
  <si>
    <t>09020602 - Oberspree</t>
  </si>
  <si>
    <t>09-13</t>
  </si>
  <si>
    <t>09020701 - Adlershof West</t>
  </si>
  <si>
    <t>09-14</t>
  </si>
  <si>
    <t>09020702 - Adlershof Ost</t>
  </si>
  <si>
    <t>09-15</t>
  </si>
  <si>
    <t>09020801 - Spindlersfeld</t>
  </si>
  <si>
    <t>09-16</t>
  </si>
  <si>
    <t>09020802 - Köllnische Vorstadt</t>
  </si>
  <si>
    <t>09-17</t>
  </si>
  <si>
    <t>09030901 - Dorf Altglienicke</t>
  </si>
  <si>
    <t>09-18</t>
  </si>
  <si>
    <t>09030902 - Wohngebiet II</t>
  </si>
  <si>
    <t>09-19</t>
  </si>
  <si>
    <t>09030903 - Kölner Viertel</t>
  </si>
  <si>
    <t>09-20</t>
  </si>
  <si>
    <t>09031001 - Bohnsdorf</t>
  </si>
  <si>
    <t>09-21</t>
  </si>
  <si>
    <t>09031101 - Grünau</t>
  </si>
  <si>
    <t>09-22</t>
  </si>
  <si>
    <t>09031201 - Karolinenhof</t>
  </si>
  <si>
    <t>09-23</t>
  </si>
  <si>
    <t>09031202 - Schmöckwitz/Rauchfangswerder</t>
  </si>
  <si>
    <t>09-24</t>
  </si>
  <si>
    <t>09041301 - Kietzer Feld/Nachtheide</t>
  </si>
  <si>
    <t>09-25</t>
  </si>
  <si>
    <t>09041302 - Wendenschloß</t>
  </si>
  <si>
    <t>09-26</t>
  </si>
  <si>
    <t>09041401 - Allende I</t>
  </si>
  <si>
    <t>09-27</t>
  </si>
  <si>
    <t>09041402 - Siedlung Kämmereiheide</t>
  </si>
  <si>
    <t>09-28</t>
  </si>
  <si>
    <t>09041403 - Allende II</t>
  </si>
  <si>
    <t>09-29</t>
  </si>
  <si>
    <t>09041501 - Altstadt Kietz</t>
  </si>
  <si>
    <t>09-30</t>
  </si>
  <si>
    <t>09041601 - Müggelheim</t>
  </si>
  <si>
    <t>09-31</t>
  </si>
  <si>
    <t>09051701 - Hirschgarten</t>
  </si>
  <si>
    <t>09-32</t>
  </si>
  <si>
    <t>09051702 - Bölschestraße</t>
  </si>
  <si>
    <t>09-33</t>
  </si>
  <si>
    <t>09051801 - Rahnsdorf/Hessenwinkel</t>
  </si>
  <si>
    <t>09-34</t>
  </si>
  <si>
    <t>09051901 - Dammvorstadt</t>
  </si>
  <si>
    <t>09-35</t>
  </si>
  <si>
    <t>09052001 - Köpenick Nord</t>
  </si>
  <si>
    <t>10-1</t>
  </si>
  <si>
    <t>10010101 - Marzahn West</t>
  </si>
  <si>
    <t>10-2</t>
  </si>
  <si>
    <t>10010102 - Havemannstraße</t>
  </si>
  <si>
    <t>10-3</t>
  </si>
  <si>
    <t>10010203 - Gewerbegebiet Bitterfelder Straße</t>
  </si>
  <si>
    <t>10-4</t>
  </si>
  <si>
    <t>10010204 - Wuhletalstraße</t>
  </si>
  <si>
    <t>10-5</t>
  </si>
  <si>
    <t>10010205 - Marzahn Ost</t>
  </si>
  <si>
    <t>10-6</t>
  </si>
  <si>
    <t>10010206 - Ringkolonnaden</t>
  </si>
  <si>
    <t>10-7</t>
  </si>
  <si>
    <t>10010207 - Marzahner Promenade</t>
  </si>
  <si>
    <t>10-8</t>
  </si>
  <si>
    <t>10010308 - Marzahner Chaussee</t>
  </si>
  <si>
    <t>10-9</t>
  </si>
  <si>
    <t>10010309 - Springpfuhl</t>
  </si>
  <si>
    <t>10-10</t>
  </si>
  <si>
    <t>10010310 - Alt-Marzahn</t>
  </si>
  <si>
    <t>10-11</t>
  </si>
  <si>
    <t>10010311 - Landsberger Tor</t>
  </si>
  <si>
    <t>10-12</t>
  </si>
  <si>
    <t>10020412 - Alte Hellersdorfer Straße</t>
  </si>
  <si>
    <t>10-13</t>
  </si>
  <si>
    <t>10020413 - Gut Hellersdorf</t>
  </si>
  <si>
    <t>10-14</t>
  </si>
  <si>
    <t>10020414 - Helle Mitte</t>
  </si>
  <si>
    <t>10-15</t>
  </si>
  <si>
    <t>10020415 - Hellersdorfer Promenade</t>
  </si>
  <si>
    <t>10-16</t>
  </si>
  <si>
    <t>10020416 - Böhlener Straße</t>
  </si>
  <si>
    <t>10-17</t>
  </si>
  <si>
    <t>10020517 - Adele-Sandrock-Straße</t>
  </si>
  <si>
    <t>10-18</t>
  </si>
  <si>
    <t>10020518 - Schleipfuhl</t>
  </si>
  <si>
    <t>10-19</t>
  </si>
  <si>
    <t>10020519 - Boulevard Kastanienallee</t>
  </si>
  <si>
    <t>10-20</t>
  </si>
  <si>
    <t>10020620 - Kaulsdorf Nord II</t>
  </si>
  <si>
    <t>10-21</t>
  </si>
  <si>
    <t>10020621 - Gelbes Viertel</t>
  </si>
  <si>
    <t>10-22</t>
  </si>
  <si>
    <t>10020622 - Kaulsdorf Nord I</t>
  </si>
  <si>
    <t>10-23</t>
  </si>
  <si>
    <t>10020623 - Rotes Viertel</t>
  </si>
  <si>
    <t>10-24</t>
  </si>
  <si>
    <t>10030724 - Oberfeldstraße</t>
  </si>
  <si>
    <t>10-25</t>
  </si>
  <si>
    <t>10030725 - Buckower Ring</t>
  </si>
  <si>
    <t>10-26</t>
  </si>
  <si>
    <t>10030726 - Alt-Biesdorf</t>
  </si>
  <si>
    <t>10-27</t>
  </si>
  <si>
    <t>10030727 - Biesdorf Süd</t>
  </si>
  <si>
    <t>10-28</t>
  </si>
  <si>
    <t>10040828 - Kaulsdorf Nord</t>
  </si>
  <si>
    <t>10-29</t>
  </si>
  <si>
    <t>10040829 - Alt-Kaulsdorf</t>
  </si>
  <si>
    <t>10-30</t>
  </si>
  <si>
    <t>10040830 - Kaulsdorf Süd</t>
  </si>
  <si>
    <t>10-31</t>
  </si>
  <si>
    <t>10040931 - Mahlsdorf Nord</t>
  </si>
  <si>
    <t>10-32</t>
  </si>
  <si>
    <t>10040932 - Alt-Mahlsdorf</t>
  </si>
  <si>
    <t>10-33</t>
  </si>
  <si>
    <t>10040933 - Mahlsdorf Süd</t>
  </si>
  <si>
    <t>11-1</t>
  </si>
  <si>
    <t>11010101 - Dorf Malchow</t>
  </si>
  <si>
    <t>11-2</t>
  </si>
  <si>
    <t>11010102 - Dorf Wartenberg</t>
  </si>
  <si>
    <t>11-3</t>
  </si>
  <si>
    <t>11010103 - Dorf Falkenberg</t>
  </si>
  <si>
    <t>11-4</t>
  </si>
  <si>
    <t>11010204 - Falkenberg Ost</t>
  </si>
  <si>
    <t>11-5</t>
  </si>
  <si>
    <t>11010205 - Falkenberg West</t>
  </si>
  <si>
    <t>11-6</t>
  </si>
  <si>
    <t>11010206 - Wartenberg Süd</t>
  </si>
  <si>
    <t>11-7</t>
  </si>
  <si>
    <t>11010207 - Wartenberg Nord</t>
  </si>
  <si>
    <t>11-8</t>
  </si>
  <si>
    <t>11010308 - Zingster Straße Ost</t>
  </si>
  <si>
    <t>11-9</t>
  </si>
  <si>
    <t>11010309 - Zingster Straße West</t>
  </si>
  <si>
    <t>11-10</t>
  </si>
  <si>
    <t>11010310 - Mühlengrund</t>
  </si>
  <si>
    <t>11-11</t>
  </si>
  <si>
    <t>11020411 - Malchower Weg</t>
  </si>
  <si>
    <t>11-12</t>
  </si>
  <si>
    <t>11020412 - Hauptstraße</t>
  </si>
  <si>
    <t>11-13</t>
  </si>
  <si>
    <t>11020513 - Orankesee</t>
  </si>
  <si>
    <t>11-14</t>
  </si>
  <si>
    <t>11020514 - Große-Leege-Straße</t>
  </si>
  <si>
    <t>11-15</t>
  </si>
  <si>
    <t>11020515 - Landsberger Allee</t>
  </si>
  <si>
    <t>11-16</t>
  </si>
  <si>
    <t>11020516 - Weiße Taube</t>
  </si>
  <si>
    <t>11-17</t>
  </si>
  <si>
    <t>11030617 - Hohenschönhausener Straße</t>
  </si>
  <si>
    <t>11-18</t>
  </si>
  <si>
    <t>11030618 - Fennpfuhl West</t>
  </si>
  <si>
    <t>11-19</t>
  </si>
  <si>
    <t>11030619 - Fennpfuhl Ost</t>
  </si>
  <si>
    <t>11-20</t>
  </si>
  <si>
    <t>11030720 - Herzbergstraße</t>
  </si>
  <si>
    <t>11-21</t>
  </si>
  <si>
    <t>11030721 - Rüdigerstraße</t>
  </si>
  <si>
    <t>11-22</t>
  </si>
  <si>
    <t>11030824 - Frankfurter Allee Süd</t>
  </si>
  <si>
    <t>11-23</t>
  </si>
  <si>
    <t>11040925 - Victoriastadt</t>
  </si>
  <si>
    <t>11-24</t>
  </si>
  <si>
    <t>11040926 - Weitlingstraße</t>
  </si>
  <si>
    <t>11-25</t>
  </si>
  <si>
    <t>11041022 - Rosenfelder Ring</t>
  </si>
  <si>
    <t>11-26</t>
  </si>
  <si>
    <t>11041023 - Gensinger Straße</t>
  </si>
  <si>
    <t>11-27</t>
  </si>
  <si>
    <t>11041027 - Tierpark</t>
  </si>
  <si>
    <t>11-28</t>
  </si>
  <si>
    <t>11041128 - Sewanstraße</t>
  </si>
  <si>
    <t>11-29</t>
  </si>
  <si>
    <t>11051229 - Rummelsburg</t>
  </si>
  <si>
    <t>11-30</t>
  </si>
  <si>
    <t>11051330 - Karlhorst West</t>
  </si>
  <si>
    <t>11-31</t>
  </si>
  <si>
    <t>11051331 - Karlshorst Nord</t>
  </si>
  <si>
    <t>11-32</t>
  </si>
  <si>
    <t>11051332 - Karlshorst Süd</t>
  </si>
  <si>
    <t>12-1</t>
  </si>
  <si>
    <t>12103115 - Breitkopfbecken</t>
  </si>
  <si>
    <t>12-2</t>
  </si>
  <si>
    <t>12103116 - Hausotterplatz</t>
  </si>
  <si>
    <t>12-3</t>
  </si>
  <si>
    <t>12103117 - Letteplatz</t>
  </si>
  <si>
    <t>12-4</t>
  </si>
  <si>
    <t>12103218 - Teichstraße</t>
  </si>
  <si>
    <t>12-5</t>
  </si>
  <si>
    <t>12103219 - Schäfersee</t>
  </si>
  <si>
    <t>12-6</t>
  </si>
  <si>
    <t>12103220 - Humboldtstraße</t>
  </si>
  <si>
    <t>12-7</t>
  </si>
  <si>
    <t>12214125 - Waldidyll/Flughafensee</t>
  </si>
  <si>
    <t>12-8</t>
  </si>
  <si>
    <t>12214126 - Tegel Süd</t>
  </si>
  <si>
    <t>12-9</t>
  </si>
  <si>
    <t>12214421 - Reinickes Hof</t>
  </si>
  <si>
    <t>12-10</t>
  </si>
  <si>
    <t>12214422 - Klixstraße</t>
  </si>
  <si>
    <t>12-11</t>
  </si>
  <si>
    <t>12214423 - Mellerbogen</t>
  </si>
  <si>
    <t>12-12</t>
  </si>
  <si>
    <t>12214424 - Scharnweberstraße</t>
  </si>
  <si>
    <t>12-13</t>
  </si>
  <si>
    <t>12214527 - Alt-Tegel</t>
  </si>
  <si>
    <t>12-14</t>
  </si>
  <si>
    <t>12214528 - Tegeler Forst</t>
  </si>
  <si>
    <t>12-15</t>
  </si>
  <si>
    <t>12224229 - Konradshöhe/Tegelort</t>
  </si>
  <si>
    <t>12-16</t>
  </si>
  <si>
    <t>12224230 - Heiligensee</t>
  </si>
  <si>
    <t>12-17</t>
  </si>
  <si>
    <t>12231101 - Hermsdorf</t>
  </si>
  <si>
    <t>12-18</t>
  </si>
  <si>
    <t>12231102 - Frohnau</t>
  </si>
  <si>
    <t>12-19</t>
  </si>
  <si>
    <t>12301203 - Wittenau Süd</t>
  </si>
  <si>
    <t>12-20</t>
  </si>
  <si>
    <t>12301204 - Wittenau Nord</t>
  </si>
  <si>
    <t>12-21</t>
  </si>
  <si>
    <t>12301205 - Waidmannslust</t>
  </si>
  <si>
    <t>12-22</t>
  </si>
  <si>
    <t>12301206 - Lübars</t>
  </si>
  <si>
    <t>12-23</t>
  </si>
  <si>
    <t>12302107 - Schorfheidestraße</t>
  </si>
  <si>
    <t>12-24</t>
  </si>
  <si>
    <t>12302108 - Märkisches Zentrum</t>
  </si>
  <si>
    <t>12-25</t>
  </si>
  <si>
    <t>12302109 - Treuenbrietzener Straße</t>
  </si>
  <si>
    <t>12-26</t>
  </si>
  <si>
    <t>12302110 - Dannenwalder Weg</t>
  </si>
  <si>
    <t>12-27</t>
  </si>
  <si>
    <t>12302211 - Lübarser Straße</t>
  </si>
  <si>
    <t>12-28</t>
  </si>
  <si>
    <t>12302212 - Rollbergesiedlung</t>
  </si>
  <si>
    <t>12-29</t>
  </si>
  <si>
    <t>12304313 - Borsigwalde</t>
  </si>
  <si>
    <t>12-30</t>
  </si>
  <si>
    <t>12304314 - Ziekowstraße/Freie Scholle</t>
  </si>
  <si>
    <t>Statistikteil für Angebotsform 1 "standortgebundene, offene Kinder- und Jugendarbeit"</t>
  </si>
  <si>
    <t>Die Erfassung richtet sich an kommunale Einrichtungen oder kommunal finanzierte Einrichtungen freier Träger, die Angebote nach § 11 SGB VIII vorhalten. Im Rahmen des Jugendförder- und Beteiligungsgesetzes werden Leistungen der Angebotsform 1, d.h.der standortgebundenen, offenen Kinder- und Jugendarbeit erfasst. Exemplarische Leistungen umfassen Jugendfreizeiteinrichtungen, z.B. mit pädagogisch betreuten Spielplätzen, Abenteuerspielplätzen, Kinderbauernhöfen, Kinderfarmen, Schülerclubs, Sportjugendclubs, standortgebundenen Zirkusprojekten, aber auch offene Jugendarbeit an Schulen sowie schwerpunktorientierte Einrichtungen (z.B. Medienkompetenzzentren oder Einrichtungen mit den Schwerpunkten Gender, Sport, Kultur, Stadtteilintegration, etc.). Die Angaben für das Berichtsjahr sind bitte rückblickend einzuschätzen. Bei den zu erhebenden Daten sind Schätzungen zulässig (bspw. Besucher*innen).</t>
  </si>
  <si>
    <t>Um Daten zu den Kindern und Jugendlichen zu erhalten, die die verschiedenen Angebote/Formen der offenen, standortgebundenen Kinder- und Jugendarbeit bzw. Leistungen der Angebotsform 1 (siehe oben) nutzen, soll hier unterschieden werden zwischen:</t>
  </si>
  <si>
    <r>
      <rPr>
        <sz val="10"/>
        <color rgb="FF000000"/>
        <rFont val="Calibri"/>
        <family val="2"/>
        <charset val="1"/>
      </rPr>
      <t xml:space="preserve">1. dem </t>
    </r>
    <r>
      <rPr>
        <i/>
        <sz val="10"/>
        <color rgb="FF000000"/>
        <rFont val="Calibri"/>
        <family val="2"/>
        <charset val="1"/>
      </rPr>
      <t>"Normalbetrieb"</t>
    </r>
    <r>
      <rPr>
        <sz val="10"/>
        <color rgb="FF000000"/>
        <rFont val="Calibri"/>
        <family val="2"/>
        <charset val="1"/>
      </rPr>
      <t xml:space="preserve"> der Einrichtungen, dem die sich regelmäßig wiederholenden Angebote zuzurechnen sind ("offener Bereich", Gruppen, Projekte)</t>
    </r>
  </si>
  <si>
    <r>
      <rPr>
        <sz val="10"/>
        <color rgb="FF000000"/>
        <rFont val="Calibri"/>
        <family val="2"/>
        <charset val="1"/>
      </rPr>
      <t xml:space="preserve">2. den </t>
    </r>
    <r>
      <rPr>
        <i/>
        <sz val="10"/>
        <color rgb="FF000000"/>
        <rFont val="Calibri"/>
        <family val="2"/>
        <charset val="1"/>
      </rPr>
      <t>"Veranstaltungen"</t>
    </r>
    <r>
      <rPr>
        <sz val="10"/>
        <color rgb="FF000000"/>
        <rFont val="Calibri"/>
        <family val="2"/>
        <charset val="1"/>
      </rPr>
      <t xml:space="preserve"> im Rahmen der Angebotsform 1, die nicht regelmäßig stattfinden</t>
    </r>
  </si>
  <si>
    <r>
      <rPr>
        <sz val="10"/>
        <color rgb="FF000000"/>
        <rFont val="Calibri"/>
        <family val="2"/>
        <charset val="1"/>
      </rPr>
      <t xml:space="preserve">3. der reinen </t>
    </r>
    <r>
      <rPr>
        <i/>
        <sz val="10"/>
        <color rgb="FF000000"/>
        <rFont val="Calibri"/>
        <family val="2"/>
        <charset val="1"/>
      </rPr>
      <t>"Raumnutzung"</t>
    </r>
    <r>
      <rPr>
        <sz val="10"/>
        <color rgb="FF000000"/>
        <rFont val="Calibri"/>
        <family val="2"/>
        <charset val="1"/>
      </rPr>
      <t xml:space="preserve"> durch gemeinnützige Gruppen oder Vereine ohne Anwesenheit von Mitarbeiter*innen des Regelangebotes</t>
    </r>
  </si>
  <si>
    <t>1. Hinweise zur Dateneingabe</t>
  </si>
  <si>
    <t>Die grau hinterlegten Felder dienen der Dateneingabe. In den rosa hervorgehobenen Auswahlfeldern ist zwingend eine Auswahl vorzunehmen, in grauen Auswahlfeldern kann eine Auswahl getroffen werden. Die gelb hinterlegte Felder sind geschützt und geben ein Ergebnis aus. Bei Berechnungen erfolgen Hinweise oder werden Ergebnisse farblich hervorgehoben.</t>
  </si>
  <si>
    <t>2. "Normalbetrieb"</t>
  </si>
  <si>
    <t>Im Normalbetrieb von Einrichtungen lassen sich zwei Gruppen von Besucher*innen unterscheiden:</t>
  </si>
  <si>
    <r>
      <rPr>
        <sz val="10"/>
        <color rgb="FF000000"/>
        <rFont val="Calibri"/>
        <family val="2"/>
        <charset val="1"/>
      </rPr>
      <t xml:space="preserve">2.1 </t>
    </r>
    <r>
      <rPr>
        <i/>
        <sz val="10"/>
        <color rgb="FF000000"/>
        <rFont val="Calibri"/>
        <family val="2"/>
        <charset val="1"/>
      </rPr>
      <t>"Stammbesucher*innen":</t>
    </r>
    <r>
      <rPr>
        <sz val="10"/>
        <color rgb="FF000000"/>
        <rFont val="Calibri"/>
        <family val="2"/>
        <charset val="1"/>
      </rPr>
      <t xml:space="preserve"> 
Diese Gruppe der Besucher*innen ist den Mitarbeiter*innen der Einrichtungen gut bekannt, so dass von diesen nicht nur die Anzahl angegeben, sondern auch Angaben zu Alter, Geschlecht und Wohnort/-gebiet gemacht werden können. Stammbesucher*innen benutzen die Einrichtung </t>
    </r>
    <r>
      <rPr>
        <i/>
        <sz val="10"/>
        <color rgb="FF000000"/>
        <rFont val="Calibri"/>
        <family val="2"/>
        <charset val="1"/>
      </rPr>
      <t>regelmäßig.</t>
    </r>
    <r>
      <rPr>
        <sz val="10"/>
        <color rgb="FF000000"/>
        <rFont val="Calibri"/>
        <family val="2"/>
        <charset val="1"/>
      </rPr>
      <t xml:space="preserve"> </t>
    </r>
  </si>
  <si>
    <r>
      <rPr>
        <sz val="10"/>
        <color rgb="FF000000"/>
        <rFont val="Calibri"/>
        <family val="2"/>
        <charset val="1"/>
      </rPr>
      <t xml:space="preserve">2.2 </t>
    </r>
    <r>
      <rPr>
        <i/>
        <sz val="10"/>
        <color rgb="FF000000"/>
        <rFont val="Calibri"/>
        <family val="2"/>
        <charset val="1"/>
      </rPr>
      <t xml:space="preserve">"sonstige Besucher*innen des Normalbetriebes":
</t>
    </r>
    <r>
      <rPr>
        <sz val="10"/>
        <color rgb="FF000000"/>
        <rFont val="Calibri"/>
        <family val="2"/>
        <charset val="1"/>
      </rPr>
      <t>die den Mitarbeiter*innen der Einrichtungen in der Regel nicht näher bekannt sind und die die Einrichtung unregelmäßig besuchen, z.B. kurzfristige Besuche im offenen Bereich oder von pädagogisch betreuten (Abenteuer-) Spielplätzen, Kinderbauernhöfen, -farmen, o.ä. Hier werden auch die Besucher*innen, die im Rahmen von Schulprojekten in die Einrichtung kommen, gezählt.</t>
    </r>
  </si>
  <si>
    <t>3. "Veranstaltungen"</t>
  </si>
  <si>
    <t>Hier wird die Anzahl der Veranstaltungen sowie die Anzahl der Besuche (Teilnahmefälle) im Berichtszeitraum abgefragt, d.h. auch wenn dieselbe Person mehrere Veranstaltungen im Jahr besucht hat, muss diese Person mehrfach gezählt werden, um die Anzahl der Besuche zu ermitteln.</t>
  </si>
  <si>
    <t>4. "Raumnutzung"</t>
  </si>
  <si>
    <t>Auch hier ist die Anzahl der Besuche entscheidend. Beispiel: Nutzt eine Gruppe von 8 Personen für 12 Wochen im Berichtsjahr einen Raum, so sind 96 Besuche (8 x 12) zu erfassen.</t>
  </si>
  <si>
    <t>5. Flexible Öffnungszeiten</t>
  </si>
  <si>
    <t>Zusätzlich werden Angaben zu flexiblen Öffnungszeiten erhoben. Hier soll grob geschätzt werden, an wie vielen Tagen im Durchschnitt im Berichtsjahr die Einrichtung länger als 20 Uhr bzw. am Wochende geöffnet hatte.</t>
  </si>
  <si>
    <t>6. Sonstige Angaben für KJH-Statistik</t>
  </si>
  <si>
    <t>Hier werden zusätzliche Angaben für die Bundesstatistik, d.h. die Kinder- und Jugendhilfestatistik (KJH-Statistik der Jugendarbeit nach § 11) erhoben. Hierzu gehören Angaben zum Angebot der Einrichtung (bitte den Angebotstyp und die Schwerpunkte aus dem Drop-Down-Menu auswählen), zum Personal und zur Kooperation mit Schulen. Angaben zur typischen Dauer in der Woche meint die Öffnungszeit einer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</si>
</sst>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0##&quot;) &quot;###\-####\ "/>
    <numFmt numFmtId="165" formatCode="#,##0.0"/>
  </numFmts>
  <fonts count="36" x14ac:knownFonts="1">
    <font>
      <sz val="11"/>
      <color rgb="FF000000"/>
      <name val="Calibri"/>
      <family val="2"/>
      <charset val="1"/>
    </font>
    <font>
      <sz val="8"/>
      <color rgb="FF000000"/>
      <name val="Arial"/>
      <family val="2"/>
      <charset val="1"/>
    </font>
    <font>
      <sz val="11"/>
      <name val="Calibri"/>
      <family val="2"/>
      <charset val="1"/>
    </font>
    <font>
      <sz val="9"/>
      <name val="Calibri"/>
      <family val="2"/>
      <charset val="1"/>
    </font>
    <font>
      <b/>
      <sz val="11"/>
      <color rgb="FFFFFFFF"/>
      <name val="Calibri"/>
      <family val="2"/>
      <charset val="1"/>
    </font>
    <font>
      <b/>
      <sz val="10"/>
      <color rgb="FFFFFFFF"/>
      <name val="Calibri"/>
      <family val="2"/>
      <charset val="1"/>
    </font>
    <font>
      <b/>
      <i/>
      <sz val="14"/>
      <name val="Calibri"/>
      <family val="2"/>
      <charset val="1"/>
    </font>
    <font>
      <sz val="10"/>
      <name val="Calibri"/>
      <family val="2"/>
      <charset val="1"/>
    </font>
    <font>
      <i/>
      <sz val="8"/>
      <name val="Calibri"/>
      <family val="2"/>
      <charset val="1"/>
    </font>
    <font>
      <b/>
      <sz val="11"/>
      <name val="Calibri"/>
      <family val="2"/>
      <charset val="1"/>
    </font>
    <font>
      <b/>
      <sz val="10"/>
      <color rgb="FFC00000"/>
      <name val="Calibri"/>
      <family val="2"/>
      <charset val="1"/>
    </font>
    <font>
      <b/>
      <sz val="14"/>
      <name val="Calibri"/>
      <family val="2"/>
      <charset val="1"/>
    </font>
    <font>
      <i/>
      <sz val="9"/>
      <name val="Calibri"/>
      <family val="2"/>
      <charset val="1"/>
    </font>
    <font>
      <sz val="9"/>
      <color rgb="FFFFFFFF"/>
      <name val="Calibri"/>
      <family val="2"/>
      <charset val="1"/>
    </font>
    <font>
      <b/>
      <sz val="9"/>
      <name val="Calibri"/>
      <family val="2"/>
      <charset val="1"/>
    </font>
    <font>
      <u/>
      <sz val="11"/>
      <color rgb="FF0563C1"/>
      <name val="Calibri"/>
      <family val="2"/>
      <charset val="1"/>
    </font>
    <font>
      <b/>
      <i/>
      <sz val="8"/>
      <color rgb="FFC00000"/>
      <name val="Calibri"/>
      <family val="2"/>
      <charset val="1"/>
    </font>
    <font>
      <b/>
      <i/>
      <sz val="11"/>
      <name val="Calibri"/>
      <family val="2"/>
      <charset val="1"/>
    </font>
    <font>
      <i/>
      <sz val="11"/>
      <name val="Calibri"/>
      <family val="2"/>
      <charset val="1"/>
    </font>
    <font>
      <b/>
      <i/>
      <sz val="10"/>
      <color rgb="FFC00000"/>
      <name val="Calibri"/>
      <family val="2"/>
      <charset val="1"/>
    </font>
    <font>
      <sz val="11"/>
      <color rgb="FFC00000"/>
      <name val="Calibri"/>
      <family val="2"/>
      <charset val="1"/>
    </font>
    <font>
      <sz val="9"/>
      <color rgb="FF000000"/>
      <name val="Calibri"/>
      <family val="2"/>
      <charset val="1"/>
    </font>
    <font>
      <sz val="9"/>
      <name val="Arial"/>
      <family val="2"/>
      <charset val="1"/>
    </font>
    <font>
      <b/>
      <sz val="10"/>
      <color rgb="FFC00000"/>
      <name val="Webdings"/>
      <family val="1"/>
      <charset val="2"/>
    </font>
    <font>
      <sz val="9"/>
      <color rgb="FFC00000"/>
      <name val="Calibri"/>
      <family val="2"/>
      <charset val="1"/>
    </font>
    <font>
      <sz val="8"/>
      <color rgb="FFC00000"/>
      <name val="Calibri"/>
      <family val="2"/>
      <charset val="1"/>
    </font>
    <font>
      <b/>
      <i/>
      <sz val="10"/>
      <name val="Calibri"/>
      <family val="2"/>
      <charset val="1"/>
    </font>
    <font>
      <i/>
      <sz val="10"/>
      <name val="Calibri"/>
      <family val="2"/>
      <charset val="1"/>
    </font>
    <font>
      <sz val="10"/>
      <color rgb="FFC00000"/>
      <name val="Calibri"/>
      <family val="2"/>
      <charset val="1"/>
    </font>
    <font>
      <sz val="9"/>
      <color rgb="FFC00000"/>
      <name val="Webdings"/>
      <family val="1"/>
      <charset val="2"/>
    </font>
    <font>
      <b/>
      <sz val="9"/>
      <color rgb="FFC00000"/>
      <name val="Webdings"/>
      <family val="1"/>
      <charset val="2"/>
    </font>
    <font>
      <b/>
      <i/>
      <sz val="9"/>
      <name val="Calibri"/>
      <family val="2"/>
      <charset val="1"/>
    </font>
    <font>
      <b/>
      <sz val="12"/>
      <color rgb="FF000000"/>
      <name val="Calibri"/>
      <family val="2"/>
      <charset val="1"/>
    </font>
    <font>
      <sz val="10"/>
      <color rgb="FF000000"/>
      <name val="Calibri"/>
      <family val="2"/>
      <charset val="1"/>
    </font>
    <font>
      <i/>
      <sz val="10"/>
      <color rgb="FF000000"/>
      <name val="Calibri"/>
      <family val="2"/>
      <charset val="1"/>
    </font>
    <font>
      <b/>
      <sz val="10"/>
      <color rgb="FF000000"/>
      <name val="Calibri"/>
      <family val="2"/>
      <charset val="1"/>
    </font>
  </fonts>
  <fills count="10">
    <fill>
      <patternFill patternType="none"/>
    </fill>
    <fill>
      <patternFill patternType="gray125"/>
    </fill>
    <fill>
      <patternFill patternType="solid">
        <fgColor rgb="FF1F4E79"/>
        <bgColor rgb="FF003366"/>
      </patternFill>
    </fill>
    <fill>
      <patternFill patternType="solid">
        <fgColor rgb="FFE7E6E6"/>
        <bgColor rgb="FFDEEBF7"/>
      </patternFill>
    </fill>
    <fill>
      <patternFill patternType="solid">
        <fgColor rgb="FFFFFFFF"/>
        <bgColor rgb="FFDEEBF7"/>
      </patternFill>
    </fill>
    <fill>
      <patternFill patternType="solid">
        <fgColor rgb="FFBDD7EE"/>
        <bgColor rgb="FFC6EFCE"/>
      </patternFill>
    </fill>
    <fill>
      <patternFill patternType="solid">
        <fgColor rgb="FFFFFF00"/>
        <bgColor rgb="FFFFFF00"/>
      </patternFill>
    </fill>
    <fill>
      <patternFill patternType="solid">
        <fgColor rgb="FFDEEBF7"/>
        <bgColor rgb="FFE7E6E6"/>
      </patternFill>
    </fill>
    <fill>
      <patternFill patternType="solid">
        <fgColor rgb="FF548235"/>
        <bgColor rgb="FF339966"/>
      </patternFill>
    </fill>
    <fill>
      <patternFill patternType="solid">
        <fgColor rgb="FFA9D18E"/>
        <bgColor rgb="FFBDD7EE"/>
      </patternFill>
    </fill>
  </fills>
  <borders count="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medium">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s>
  <cellStyleXfs count="3">
    <xf numFmtId="0" fontId="0" fillId="0" borderId="0"/>
    <xf numFmtId="0" fontId="15" fillId="0" borderId="0" applyBorder="0" applyProtection="0"/>
    <xf numFmtId="0" fontId="1" fillId="0" borderId="0"/>
  </cellStyleXfs>
  <cellXfs count="96">
    <xf numFmtId="0" fontId="0" fillId="0" borderId="0" xfId="0"/>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right"/>
      <protection hidden="1"/>
    </xf>
    <xf numFmtId="0" fontId="9" fillId="5" borderId="0" xfId="0" applyFont="1" applyFill="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5" fillId="3" borderId="2" xfId="1" applyFill="1" applyBorder="1" applyAlignment="1" applyProtection="1">
      <protection locked="0"/>
    </xf>
    <xf numFmtId="164" fontId="9" fillId="3" borderId="2" xfId="0" applyNumberFormat="1" applyFont="1" applyFill="1" applyBorder="1" applyAlignment="1" applyProtection="1">
      <alignment horizontal="left"/>
      <protection locked="0"/>
    </xf>
    <xf numFmtId="49" fontId="14" fillId="3" borderId="2" xfId="0" applyNumberFormat="1" applyFont="1" applyFill="1" applyBorder="1" applyAlignment="1" applyProtection="1">
      <alignment horizontal="left"/>
      <protection locked="0"/>
    </xf>
    <xf numFmtId="0" fontId="9" fillId="3" borderId="2" xfId="0" applyFont="1" applyFill="1" applyBorder="1" applyAlignment="1" applyProtection="1">
      <protection locked="0"/>
    </xf>
    <xf numFmtId="0" fontId="7" fillId="0" borderId="0" xfId="0" applyFont="1" applyBorder="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9" fillId="3" borderId="2" xfId="0" applyFont="1" applyFill="1" applyBorder="1" applyAlignment="1" applyProtection="1">
      <alignment horizontal="center" wrapText="1"/>
      <protection locked="0"/>
    </xf>
    <xf numFmtId="0" fontId="7" fillId="0" borderId="1" xfId="0" applyFont="1" applyBorder="1" applyAlignment="1" applyProtection="1">
      <alignment horizontal="right" vertical="center" wrapText="1"/>
      <protection hidden="1"/>
    </xf>
    <xf numFmtId="0" fontId="5" fillId="2" borderId="0" xfId="0" applyFont="1" applyFill="1" applyBorder="1" applyAlignment="1" applyProtection="1">
      <alignment horizontal="right" vertical="center"/>
      <protection hidden="1"/>
    </xf>
    <xf numFmtId="0" fontId="4" fillId="2" borderId="0" xfId="0" applyFont="1" applyFill="1" applyBorder="1" applyAlignment="1" applyProtection="1">
      <alignment horizontal="center" vertical="center"/>
      <protection hidden="1"/>
    </xf>
    <xf numFmtId="0" fontId="2" fillId="0" borderId="0" xfId="0" applyFont="1" applyProtection="1">
      <protection hidden="1"/>
    </xf>
    <xf numFmtId="0" fontId="3" fillId="0" borderId="0" xfId="0" applyFont="1" applyProtection="1">
      <protection hidden="1"/>
    </xf>
    <xf numFmtId="0" fontId="2" fillId="0" borderId="0" xfId="0" applyFont="1" applyAlignment="1" applyProtection="1">
      <alignment horizontal="center"/>
      <protection hidden="1"/>
    </xf>
    <xf numFmtId="0" fontId="6" fillId="3" borderId="0" xfId="0" applyFont="1" applyFill="1" applyAlignment="1" applyProtection="1">
      <alignment horizontal="center" vertical="center"/>
      <protection locked="0"/>
    </xf>
    <xf numFmtId="0" fontId="9" fillId="3" borderId="2" xfId="0" applyFont="1" applyFill="1" applyBorder="1" applyAlignment="1" applyProtection="1">
      <alignment horizontal="center"/>
      <protection locked="0"/>
    </xf>
    <xf numFmtId="0" fontId="11" fillId="4" borderId="0" xfId="0" applyFont="1" applyFill="1" applyAlignment="1" applyProtection="1">
      <alignment horizontal="center" vertical="center"/>
      <protection locked="0"/>
    </xf>
    <xf numFmtId="0" fontId="3" fillId="0" borderId="0" xfId="0" applyFont="1" applyAlignment="1" applyProtection="1">
      <alignment horizontal="center"/>
      <protection hidden="1"/>
    </xf>
    <xf numFmtId="0" fontId="7" fillId="0" borderId="0" xfId="0" applyFont="1" applyBorder="1" applyAlignment="1" applyProtection="1">
      <alignment horizontal="right" vertical="center"/>
      <protection hidden="1"/>
    </xf>
    <xf numFmtId="0" fontId="12" fillId="0" borderId="0" xfId="0" applyFont="1" applyProtection="1">
      <protection hidden="1"/>
    </xf>
    <xf numFmtId="0" fontId="7" fillId="0" borderId="0" xfId="0" applyFont="1" applyBorder="1" applyAlignment="1" applyProtection="1">
      <alignment horizontal="right" vertical="center" wrapText="1"/>
      <protection hidden="1"/>
    </xf>
    <xf numFmtId="0" fontId="9" fillId="3" borderId="2" xfId="0" applyFont="1" applyFill="1" applyBorder="1" applyAlignment="1" applyProtection="1">
      <protection locked="0"/>
    </xf>
    <xf numFmtId="0" fontId="7" fillId="4" borderId="2" xfId="0"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9" fillId="3" borderId="3" xfId="0" applyFont="1" applyFill="1" applyBorder="1" applyAlignment="1" applyProtection="1">
      <alignment horizontal="center"/>
      <protection locked="0"/>
    </xf>
    <xf numFmtId="0" fontId="13" fillId="0" borderId="0" xfId="0" applyFont="1" applyAlignment="1" applyProtection="1">
      <protection hidden="1"/>
    </xf>
    <xf numFmtId="0" fontId="7" fillId="0" borderId="0" xfId="0" applyFont="1" applyBorder="1" applyAlignment="1" applyProtection="1">
      <alignment horizontal="right" vertical="center" wrapText="1"/>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right" vertical="center"/>
      <protection hidden="1"/>
    </xf>
    <xf numFmtId="0" fontId="9" fillId="3" borderId="4" xfId="0" applyFont="1" applyFill="1" applyBorder="1" applyAlignment="1" applyProtection="1">
      <alignment horizontal="center"/>
      <protection locked="0"/>
    </xf>
    <xf numFmtId="0" fontId="7" fillId="0" borderId="0" xfId="0" applyFont="1" applyBorder="1" applyAlignment="1" applyProtection="1">
      <alignment horizontal="right"/>
      <protection hidden="1"/>
    </xf>
    <xf numFmtId="0" fontId="9" fillId="6" borderId="2" xfId="0" applyFont="1" applyFill="1" applyBorder="1" applyAlignment="1" applyProtection="1">
      <alignment horizontal="center"/>
      <protection hidden="1"/>
    </xf>
    <xf numFmtId="0" fontId="8" fillId="0" borderId="0" xfId="0" applyFont="1" applyProtection="1">
      <protection hidden="1"/>
    </xf>
    <xf numFmtId="3" fontId="9" fillId="6" borderId="2" xfId="0" applyNumberFormat="1" applyFont="1" applyFill="1" applyBorder="1" applyAlignment="1" applyProtection="1">
      <alignment horizontal="center"/>
      <protection hidden="1"/>
    </xf>
    <xf numFmtId="165" fontId="19" fillId="6" borderId="2" xfId="0" applyNumberFormat="1" applyFont="1" applyFill="1" applyBorder="1" applyAlignment="1" applyProtection="1">
      <alignment horizontal="center" vertical="center"/>
      <protection hidden="1"/>
    </xf>
    <xf numFmtId="0" fontId="16" fillId="0" borderId="0" xfId="0" applyFont="1" applyAlignment="1" applyProtection="1">
      <alignment vertical="center"/>
      <protection hidden="1"/>
    </xf>
    <xf numFmtId="3" fontId="9" fillId="3" borderId="2" xfId="0" applyNumberFormat="1" applyFont="1" applyFill="1" applyBorder="1" applyAlignment="1" applyProtection="1">
      <alignment horizontal="center"/>
      <protection locked="0"/>
    </xf>
    <xf numFmtId="0" fontId="20" fillId="0" borderId="0" xfId="0" applyFont="1" applyProtection="1">
      <protection hidden="1"/>
    </xf>
    <xf numFmtId="3" fontId="16" fillId="0" borderId="0" xfId="0" applyNumberFormat="1" applyFont="1" applyProtection="1">
      <protection hidden="1"/>
    </xf>
    <xf numFmtId="0" fontId="16" fillId="0" borderId="0" xfId="0" applyFont="1" applyProtection="1">
      <protection hidden="1"/>
    </xf>
    <xf numFmtId="0" fontId="21" fillId="0" borderId="0" xfId="0" applyFont="1"/>
    <xf numFmtId="0" fontId="9" fillId="0" borderId="0" xfId="0" applyFont="1" applyBorder="1" applyAlignment="1" applyProtection="1">
      <alignment horizontal="center"/>
      <protection locked="0"/>
    </xf>
    <xf numFmtId="0" fontId="9" fillId="0" borderId="0" xfId="0" applyFont="1" applyBorder="1" applyAlignment="1" applyProtection="1">
      <alignment horizontal="left" vertical="center"/>
      <protection hidden="1"/>
    </xf>
    <xf numFmtId="49" fontId="22" fillId="0" borderId="0" xfId="2" applyNumberFormat="1" applyFont="1" applyProtection="1">
      <protection hidden="1"/>
    </xf>
    <xf numFmtId="0" fontId="22" fillId="0" borderId="0" xfId="2" applyFont="1" applyProtection="1">
      <protection hidden="1"/>
    </xf>
    <xf numFmtId="0" fontId="23" fillId="0" borderId="0" xfId="0" applyFont="1" applyBorder="1" applyAlignment="1" applyProtection="1">
      <alignment horizontal="left" vertical="center"/>
      <protection hidden="1"/>
    </xf>
    <xf numFmtId="0" fontId="7" fillId="0" borderId="6" xfId="0" applyFont="1" applyBorder="1" applyProtection="1">
      <protection hidden="1"/>
    </xf>
    <xf numFmtId="0" fontId="24" fillId="0" borderId="0" xfId="0" applyFont="1" applyProtection="1">
      <protection hidden="1"/>
    </xf>
    <xf numFmtId="0" fontId="16" fillId="0" borderId="5" xfId="0" applyFont="1" applyBorder="1" applyAlignment="1" applyProtection="1">
      <alignment horizontal="left"/>
      <protection hidden="1"/>
    </xf>
    <xf numFmtId="0" fontId="25" fillId="0" borderId="0" xfId="0" applyFont="1" applyAlignment="1" applyProtection="1">
      <alignment horizontal="center"/>
      <protection hidden="1"/>
    </xf>
    <xf numFmtId="3" fontId="9" fillId="6" borderId="2" xfId="0" applyNumberFormat="1" applyFont="1" applyFill="1" applyBorder="1" applyProtection="1">
      <protection hidden="1"/>
    </xf>
    <xf numFmtId="0" fontId="7" fillId="0" borderId="0" xfId="0" applyFont="1" applyBorder="1" applyProtection="1">
      <protection hidden="1"/>
    </xf>
    <xf numFmtId="3" fontId="9" fillId="3" borderId="2" xfId="0" applyNumberFormat="1" applyFont="1" applyFill="1" applyBorder="1" applyProtection="1">
      <protection locked="0"/>
    </xf>
    <xf numFmtId="0" fontId="7" fillId="0" borderId="0" xfId="0" applyFont="1" applyBorder="1" applyProtection="1">
      <protection hidden="1"/>
    </xf>
    <xf numFmtId="0" fontId="7" fillId="0" borderId="0"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7" fillId="0" borderId="0" xfId="0" applyFont="1" applyBorder="1" applyAlignment="1" applyProtection="1">
      <alignment vertical="center" wrapText="1"/>
      <protection hidden="1"/>
    </xf>
    <xf numFmtId="0" fontId="7" fillId="0" borderId="5"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9" fillId="0" borderId="0" xfId="0" applyFont="1" applyProtection="1">
      <protection hidden="1"/>
    </xf>
    <xf numFmtId="0" fontId="7" fillId="0" borderId="0" xfId="0" applyFont="1" applyBorder="1" applyAlignment="1" applyProtection="1">
      <alignment vertical="center"/>
      <protection hidden="1"/>
    </xf>
    <xf numFmtId="0" fontId="2" fillId="0" borderId="9" xfId="0" applyFont="1" applyBorder="1" applyAlignment="1" applyProtection="1">
      <alignment horizontal="left"/>
      <protection hidden="1"/>
    </xf>
    <xf numFmtId="0" fontId="2" fillId="0" borderId="10" xfId="0" applyFont="1" applyBorder="1" applyAlignment="1" applyProtection="1">
      <alignment horizontal="left"/>
      <protection hidden="1"/>
    </xf>
    <xf numFmtId="0" fontId="30" fillId="0" borderId="0" xfId="0" applyFont="1" applyAlignment="1" applyProtection="1">
      <alignment horizontal="center"/>
      <protection hidden="1"/>
    </xf>
    <xf numFmtId="0" fontId="2" fillId="0" borderId="5" xfId="0" applyFont="1" applyBorder="1" applyAlignment="1" applyProtection="1">
      <alignment horizontal="left"/>
      <protection hidden="1"/>
    </xf>
    <xf numFmtId="0" fontId="2" fillId="0" borderId="0" xfId="0" applyFont="1" applyBorder="1" applyAlignment="1" applyProtection="1">
      <alignment horizontal="left"/>
      <protection hidden="1"/>
    </xf>
    <xf numFmtId="0" fontId="9" fillId="9" borderId="0" xfId="0" applyFont="1" applyFill="1" applyBorder="1" applyAlignment="1" applyProtection="1">
      <alignment horizontal="left" vertical="center"/>
      <protection hidden="1"/>
    </xf>
    <xf numFmtId="0" fontId="9" fillId="0" borderId="0" xfId="0" applyFont="1" applyBorder="1" applyProtection="1">
      <protection hidden="1"/>
    </xf>
    <xf numFmtId="0" fontId="12" fillId="0" borderId="0" xfId="0" applyFont="1" applyBorder="1" applyAlignment="1" applyProtection="1">
      <alignment horizontal="left" vertical="center"/>
      <protection hidden="1"/>
    </xf>
    <xf numFmtId="0" fontId="31" fillId="0" borderId="0" xfId="0" applyFont="1" applyBorder="1" applyAlignment="1" applyProtection="1">
      <alignment horizontal="left" indent="7"/>
      <protection hidden="1"/>
    </xf>
    <xf numFmtId="0" fontId="2" fillId="0" borderId="0" xfId="0" applyFont="1" applyBorder="1" applyProtection="1">
      <protection hidden="1"/>
    </xf>
    <xf numFmtId="0" fontId="7" fillId="0" borderId="0" xfId="0" applyFont="1" applyBorder="1" applyAlignment="1" applyProtection="1">
      <alignment vertical="center"/>
      <protection hidden="1"/>
    </xf>
    <xf numFmtId="0" fontId="0" fillId="0" borderId="0" xfId="0" applyBorder="1"/>
    <xf numFmtId="0" fontId="32" fillId="0" borderId="0"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wrapText="1"/>
    </xf>
    <xf numFmtId="0" fontId="33" fillId="0" borderId="0" xfId="0" applyFont="1" applyBorder="1" applyAlignment="1">
      <alignment horizontal="left" vertical="center" wrapText="1" indent="1"/>
    </xf>
    <xf numFmtId="0" fontId="35" fillId="0" borderId="0" xfId="0" applyFont="1" applyBorder="1" applyAlignment="1">
      <alignment vertical="center" wrapText="1"/>
    </xf>
    <xf numFmtId="0" fontId="33" fillId="0" borderId="0" xfId="0" applyFont="1" applyBorder="1" applyAlignment="1">
      <alignment vertical="center" wrapText="1"/>
    </xf>
    <xf numFmtId="0" fontId="35" fillId="0" borderId="0" xfId="0" applyFont="1" applyBorder="1" applyAlignment="1">
      <alignment horizontal="left" vertical="center" wrapText="1"/>
    </xf>
    <xf numFmtId="0" fontId="33" fillId="0" borderId="0" xfId="0" applyFont="1" applyBorder="1" applyAlignment="1">
      <alignment horizontal="left" vertical="center" wrapText="1"/>
    </xf>
    <xf numFmtId="16" fontId="33" fillId="0" borderId="0" xfId="0" applyNumberFormat="1" applyFont="1" applyBorder="1" applyAlignment="1">
      <alignment horizontal="left" vertical="center" wrapText="1" indent="1"/>
    </xf>
    <xf numFmtId="0" fontId="9" fillId="3" borderId="2" xfId="0" applyFont="1" applyFill="1" applyBorder="1" applyAlignment="1" applyProtection="1">
      <alignment horizontal="left" wrapText="1"/>
      <protection locked="0"/>
    </xf>
    <xf numFmtId="0" fontId="15" fillId="3" borderId="3" xfId="1" applyFill="1" applyBorder="1" applyAlignment="1" applyProtection="1">
      <protection locked="0"/>
    </xf>
    <xf numFmtId="0" fontId="14" fillId="3" borderId="2" xfId="0" applyFont="1" applyFill="1" applyBorder="1" applyAlignment="1" applyProtection="1">
      <alignment horizontal="left" vertical="center"/>
      <protection locked="0"/>
    </xf>
    <xf numFmtId="0" fontId="14" fillId="3" borderId="2" xfId="0" applyFont="1" applyFill="1" applyBorder="1" applyAlignment="1" applyProtection="1">
      <alignment horizontal="left"/>
      <protection locked="0"/>
    </xf>
    <xf numFmtId="0" fontId="4" fillId="2" borderId="7" xfId="0" applyFont="1" applyFill="1" applyBorder="1" applyAlignment="1" applyProtection="1">
      <alignment horizontal="left" vertical="center"/>
      <protection hidden="1"/>
    </xf>
    <xf numFmtId="0" fontId="26" fillId="7" borderId="0" xfId="0" applyFont="1" applyFill="1" applyBorder="1" applyAlignment="1" applyProtection="1">
      <alignment horizontal="center" vertical="center"/>
      <protection hidden="1"/>
    </xf>
    <xf numFmtId="0" fontId="26" fillId="5" borderId="0" xfId="0" applyFont="1" applyFill="1" applyBorder="1" applyAlignment="1" applyProtection="1">
      <alignment horizontal="center" vertical="center"/>
      <protection hidden="1"/>
    </xf>
    <xf numFmtId="0" fontId="26" fillId="5" borderId="8" xfId="0" applyFont="1" applyFill="1" applyBorder="1" applyAlignment="1" applyProtection="1">
      <alignment horizontal="center" vertical="center"/>
      <protection hidden="1"/>
    </xf>
    <xf numFmtId="0" fontId="4" fillId="8" borderId="0" xfId="0" applyFont="1" applyFill="1" applyBorder="1" applyAlignment="1" applyProtection="1">
      <alignment horizontal="left" vertical="center"/>
      <protection hidden="1"/>
    </xf>
    <xf numFmtId="0" fontId="9" fillId="9" borderId="0" xfId="0" applyFont="1" applyFill="1" applyBorder="1" applyAlignment="1" applyProtection="1">
      <alignment horizontal="left" vertical="center"/>
      <protection hidden="1"/>
    </xf>
  </cellXfs>
  <cellStyles count="3">
    <cellStyle name="Link" xfId="1" builtinId="8"/>
    <cellStyle name="Standard" xfId="0" builtinId="0"/>
    <cellStyle name="Standard 2" xfId="2"/>
  </cellStyles>
  <dxfs count="12">
    <dxf>
      <font>
        <color rgb="FF9C0006"/>
      </font>
      <fill>
        <patternFill>
          <bgColor rgb="FFFFC7CE"/>
        </patternFill>
      </fill>
    </dxf>
    <dxf>
      <font>
        <color rgb="FF006100"/>
      </font>
      <fill>
        <patternFill>
          <bgColor rgb="FFC6EFCE"/>
        </patternFill>
      </fill>
    </dxf>
    <dxf>
      <font>
        <color rgb="FF54823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548235"/>
      </font>
    </dxf>
    <dxf>
      <font>
        <color rgb="FF548235"/>
      </font>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9C0006"/>
      <rgbColor rgb="FF006100"/>
      <rgbColor rgb="FF000080"/>
      <rgbColor rgb="FF548235"/>
      <rgbColor rgb="FF800080"/>
      <rgbColor rgb="FF008080"/>
      <rgbColor rgb="FFA9D18E"/>
      <rgbColor rgb="FF808080"/>
      <rgbColor rgb="FF9999FF"/>
      <rgbColor rgb="FF993366"/>
      <rgbColor rgb="FFE7E6E6"/>
      <rgbColor rgb="FFDEEBF7"/>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54"/>
  <sheetViews>
    <sheetView showGridLines="0" topLeftCell="A76" zoomScale="120" zoomScaleNormal="120" workbookViewId="0">
      <selection activeCell="C90" sqref="C90"/>
    </sheetView>
  </sheetViews>
  <sheetFormatPr baseColWidth="10" defaultColWidth="11.42578125" defaultRowHeight="15" zeroHeight="1" x14ac:dyDescent="0.25"/>
  <cols>
    <col min="1" max="1" width="15.42578125" style="15" customWidth="1"/>
    <col min="2" max="2" width="33.140625" style="15" customWidth="1"/>
    <col min="3" max="3" width="4.85546875" style="15" customWidth="1"/>
    <col min="4" max="4" width="6.85546875" style="15" customWidth="1"/>
    <col min="5" max="5" width="4.42578125" style="15" customWidth="1"/>
    <col min="6" max="6" width="10.140625" style="15" customWidth="1"/>
    <col min="7" max="7" width="3.7109375" style="15" customWidth="1"/>
    <col min="8" max="8" width="7.5703125" style="15" customWidth="1"/>
    <col min="9" max="9" width="2.28515625" style="15" customWidth="1"/>
    <col min="10" max="16" width="3.85546875" style="16" hidden="1" customWidth="1"/>
    <col min="17" max="17" width="4.140625" style="16" hidden="1" customWidth="1"/>
    <col min="18" max="25" width="11.42578125" style="16" hidden="1"/>
    <col min="26" max="26" width="3.28515625" style="15" hidden="1" customWidth="1"/>
    <col min="27" max="27" width="11.5703125" style="15" hidden="1" customWidth="1"/>
    <col min="28" max="28" width="4.85546875" style="15" hidden="1" customWidth="1"/>
    <col min="29" max="29" width="11.5703125" style="15" hidden="1" customWidth="1"/>
    <col min="30" max="31" width="7.42578125" style="17" hidden="1" customWidth="1"/>
    <col min="32" max="1024" width="11.42578125" style="15" hidden="1"/>
  </cols>
  <sheetData>
    <row r="1" spans="1:31" ht="19.5" customHeight="1" x14ac:dyDescent="0.25">
      <c r="A1" s="14" t="s">
        <v>0</v>
      </c>
      <c r="B1" s="14"/>
      <c r="C1" s="14"/>
      <c r="D1" s="14"/>
      <c r="E1" s="14"/>
      <c r="F1" s="13" t="s">
        <v>1</v>
      </c>
      <c r="G1" s="13"/>
      <c r="H1" s="18">
        <v>2020</v>
      </c>
      <c r="R1" s="16" t="s">
        <v>2</v>
      </c>
      <c r="U1" s="16" t="s">
        <v>2</v>
      </c>
      <c r="W1" s="16" t="s">
        <v>3</v>
      </c>
    </row>
    <row r="2" spans="1:31" ht="16.350000000000001" customHeight="1" x14ac:dyDescent="0.25">
      <c r="A2" s="12" t="s">
        <v>4</v>
      </c>
      <c r="B2" s="11"/>
      <c r="C2" s="11"/>
      <c r="D2" s="11"/>
      <c r="E2" s="10" t="s">
        <v>5</v>
      </c>
      <c r="F2" s="10"/>
      <c r="G2" s="19"/>
      <c r="H2" s="20"/>
      <c r="R2" s="16" t="s">
        <v>6</v>
      </c>
      <c r="S2" s="16" t="s">
        <v>7</v>
      </c>
      <c r="U2" s="16" t="s">
        <v>8</v>
      </c>
      <c r="V2" s="16" t="s">
        <v>7</v>
      </c>
      <c r="X2" s="16" t="s">
        <v>9</v>
      </c>
      <c r="Y2" s="16" t="s">
        <v>10</v>
      </c>
      <c r="Z2" s="15">
        <f>G2</f>
        <v>0</v>
      </c>
      <c r="AD2" s="21"/>
      <c r="AE2" s="21"/>
    </row>
    <row r="3" spans="1:31" ht="15.75" customHeight="1" x14ac:dyDescent="0.25">
      <c r="A3" s="12"/>
      <c r="B3" s="11"/>
      <c r="C3" s="11"/>
      <c r="D3" s="11"/>
      <c r="E3" s="9" t="s">
        <v>11</v>
      </c>
      <c r="F3" s="9"/>
      <c r="G3" s="19"/>
      <c r="H3" s="23" t="s">
        <v>12</v>
      </c>
      <c r="R3" s="16" t="s">
        <v>13</v>
      </c>
      <c r="S3" s="16" t="s">
        <v>14</v>
      </c>
      <c r="U3" s="16" t="s">
        <v>15</v>
      </c>
      <c r="V3" s="16" t="s">
        <v>14</v>
      </c>
      <c r="X3" s="16" t="s">
        <v>7</v>
      </c>
      <c r="Y3" s="16" t="s">
        <v>16</v>
      </c>
      <c r="Z3" s="16" t="s">
        <v>9</v>
      </c>
      <c r="AA3" s="16" t="s">
        <v>10</v>
      </c>
      <c r="AB3" s="16" t="s">
        <v>17</v>
      </c>
      <c r="AC3" s="16"/>
      <c r="AD3" s="21" t="s">
        <v>18</v>
      </c>
      <c r="AE3" s="21"/>
    </row>
    <row r="4" spans="1:31" ht="15.75" customHeight="1" x14ac:dyDescent="0.25">
      <c r="A4" s="24" t="s">
        <v>19</v>
      </c>
      <c r="B4" s="25"/>
      <c r="C4" s="26" t="s">
        <v>20</v>
      </c>
      <c r="D4" s="25"/>
      <c r="E4" s="27" t="s">
        <v>21</v>
      </c>
      <c r="F4" s="28"/>
      <c r="G4" s="29" t="str">
        <f>LEFT(F5,8)</f>
        <v/>
      </c>
      <c r="R4" s="16" t="s">
        <v>22</v>
      </c>
      <c r="S4" s="16" t="s">
        <v>23</v>
      </c>
      <c r="U4" s="16" t="s">
        <v>24</v>
      </c>
      <c r="V4" s="16" t="s">
        <v>23</v>
      </c>
      <c r="X4" s="16" t="s">
        <v>14</v>
      </c>
      <c r="Y4" s="16" t="s">
        <v>25</v>
      </c>
      <c r="Z4" s="16" t="s">
        <v>7</v>
      </c>
      <c r="AA4" s="16" t="s">
        <v>16</v>
      </c>
      <c r="AB4" s="16" t="s">
        <v>26</v>
      </c>
      <c r="AC4" s="16" t="s">
        <v>27</v>
      </c>
      <c r="AD4" s="21">
        <f t="shared" ref="AD4:AD67" si="0">IF(Z4=Z3,AD3+1,1)</f>
        <v>1</v>
      </c>
      <c r="AE4" s="21"/>
    </row>
    <row r="5" spans="1:31" ht="15.75" customHeight="1" x14ac:dyDescent="0.25">
      <c r="A5" s="30" t="s">
        <v>28</v>
      </c>
      <c r="B5" s="8"/>
      <c r="C5" s="8"/>
      <c r="D5" s="8"/>
      <c r="E5" s="27" t="s">
        <v>29</v>
      </c>
      <c r="F5" s="7"/>
      <c r="G5" s="7"/>
      <c r="H5" s="7"/>
      <c r="R5" s="16" t="s">
        <v>30</v>
      </c>
      <c r="S5" s="16" t="s">
        <v>31</v>
      </c>
      <c r="U5" s="16" t="s">
        <v>32</v>
      </c>
      <c r="V5" s="16" t="s">
        <v>31</v>
      </c>
      <c r="X5" s="16" t="s">
        <v>23</v>
      </c>
      <c r="Y5" s="16" t="s">
        <v>33</v>
      </c>
      <c r="Z5" s="16" t="s">
        <v>7</v>
      </c>
      <c r="AA5" s="16" t="s">
        <v>16</v>
      </c>
      <c r="AB5" s="16" t="s">
        <v>34</v>
      </c>
      <c r="AC5" s="16" t="s">
        <v>35</v>
      </c>
      <c r="AD5" s="21">
        <f t="shared" si="0"/>
        <v>2</v>
      </c>
      <c r="AE5" s="21"/>
    </row>
    <row r="6" spans="1:31" ht="15.75" customHeight="1" x14ac:dyDescent="0.25">
      <c r="A6" s="22" t="s">
        <v>36</v>
      </c>
      <c r="B6" s="6"/>
      <c r="C6" s="6"/>
      <c r="D6" s="6"/>
      <c r="E6" s="31"/>
      <c r="F6" s="32" t="s">
        <v>37</v>
      </c>
      <c r="G6" s="33"/>
      <c r="H6" s="23" t="s">
        <v>12</v>
      </c>
      <c r="R6" s="16" t="s">
        <v>38</v>
      </c>
      <c r="S6" s="16" t="s">
        <v>39</v>
      </c>
      <c r="U6" s="16" t="s">
        <v>40</v>
      </c>
      <c r="V6" s="16" t="s">
        <v>39</v>
      </c>
      <c r="X6" s="16" t="s">
        <v>31</v>
      </c>
      <c r="Y6" s="16" t="s">
        <v>41</v>
      </c>
      <c r="Z6" s="16" t="s">
        <v>7</v>
      </c>
      <c r="AA6" s="16" t="s">
        <v>16</v>
      </c>
      <c r="AB6" s="16" t="s">
        <v>42</v>
      </c>
      <c r="AC6" s="16" t="s">
        <v>43</v>
      </c>
      <c r="AD6" s="21">
        <f t="shared" si="0"/>
        <v>3</v>
      </c>
      <c r="AE6" s="21"/>
    </row>
    <row r="7" spans="1:31" ht="15.75" customHeight="1" x14ac:dyDescent="0.25">
      <c r="A7" s="32" t="s">
        <v>44</v>
      </c>
      <c r="B7" s="5"/>
      <c r="C7" s="5"/>
      <c r="D7" s="5"/>
      <c r="E7" s="4" t="str">
        <f>IFERROR(IF(SEARCH("@",B7,1)=0,"Bitte eine E-Mail-Adresse angeben",""),"Bitte eine E-Mail-Adresse eingeben")</f>
        <v>Bitte eine E-Mail-Adresse eingeben</v>
      </c>
      <c r="F7" s="4"/>
      <c r="G7" s="4"/>
      <c r="H7" s="4"/>
      <c r="R7" s="16" t="s">
        <v>45</v>
      </c>
      <c r="S7" s="16" t="s">
        <v>46</v>
      </c>
      <c r="U7" s="16" t="s">
        <v>47</v>
      </c>
      <c r="V7" s="16" t="s">
        <v>46</v>
      </c>
      <c r="X7" s="16" t="s">
        <v>39</v>
      </c>
      <c r="Y7" s="16" t="s">
        <v>48</v>
      </c>
      <c r="Z7" s="16" t="s">
        <v>7</v>
      </c>
      <c r="AA7" s="16" t="s">
        <v>16</v>
      </c>
      <c r="AB7" s="16" t="s">
        <v>49</v>
      </c>
      <c r="AC7" s="16" t="s">
        <v>50</v>
      </c>
      <c r="AD7" s="21">
        <f t="shared" si="0"/>
        <v>4</v>
      </c>
      <c r="AE7" s="21"/>
    </row>
    <row r="8" spans="1:31" x14ac:dyDescent="0.25">
      <c r="A8" s="22" t="s">
        <v>51</v>
      </c>
      <c r="B8" s="5"/>
      <c r="C8" s="5"/>
      <c r="D8" s="5"/>
      <c r="E8" s="4" t="str">
        <f>IFERROR(IF(SEARCH("http",B8,1)=0,"Bitte inkl. http:// angeben",""),"Bitte inkl. http://  eingeben")</f>
        <v>Bitte inkl. http://  eingeben</v>
      </c>
      <c r="F8" s="4"/>
      <c r="G8" s="4"/>
      <c r="H8" s="4"/>
      <c r="J8" s="16" t="s">
        <v>52</v>
      </c>
      <c r="R8" s="16" t="s">
        <v>53</v>
      </c>
      <c r="S8" s="16" t="s">
        <v>54</v>
      </c>
      <c r="U8" s="16" t="s">
        <v>55</v>
      </c>
      <c r="V8" s="16" t="s">
        <v>54</v>
      </c>
      <c r="X8" s="16" t="s">
        <v>46</v>
      </c>
      <c r="Y8" s="16" t="s">
        <v>56</v>
      </c>
      <c r="Z8" s="16" t="s">
        <v>7</v>
      </c>
      <c r="AA8" s="16" t="s">
        <v>16</v>
      </c>
      <c r="AB8" s="16" t="s">
        <v>57</v>
      </c>
      <c r="AC8" s="16" t="s">
        <v>58</v>
      </c>
      <c r="AD8" s="21">
        <f t="shared" si="0"/>
        <v>5</v>
      </c>
      <c r="AE8" s="21"/>
    </row>
    <row r="9" spans="1:31" x14ac:dyDescent="0.25">
      <c r="A9" s="3" t="s">
        <v>59</v>
      </c>
      <c r="B9" s="3"/>
      <c r="C9" s="3"/>
      <c r="D9" s="3"/>
      <c r="E9" s="3"/>
      <c r="F9" s="3"/>
      <c r="G9" s="3"/>
      <c r="H9" s="3"/>
      <c r="J9" s="16">
        <f>IF(IFERROR(IF(G10="x",$C$16/(($F$13-20)*1/49+2)*$F$13,""),"k.A.")&gt;$F$13,$F$13,IFERROR(IF(G10="x",$C$16/(($F$13-20)*1/49+2)*$F$13,""),"k.A."))</f>
        <v>0</v>
      </c>
      <c r="R9" s="16" t="s">
        <v>60</v>
      </c>
      <c r="S9" s="16" t="s">
        <v>61</v>
      </c>
      <c r="U9" s="16" t="s">
        <v>62</v>
      </c>
      <c r="V9" s="16" t="s">
        <v>61</v>
      </c>
      <c r="X9" s="16" t="s">
        <v>54</v>
      </c>
      <c r="Y9" s="16" t="s">
        <v>63</v>
      </c>
      <c r="Z9" s="16" t="s">
        <v>7</v>
      </c>
      <c r="AA9" s="16" t="s">
        <v>16</v>
      </c>
      <c r="AB9" s="16" t="s">
        <v>64</v>
      </c>
      <c r="AC9" s="16" t="s">
        <v>65</v>
      </c>
      <c r="AD9" s="21">
        <f t="shared" si="0"/>
        <v>6</v>
      </c>
      <c r="AE9" s="21"/>
    </row>
    <row r="10" spans="1:31" x14ac:dyDescent="0.25">
      <c r="A10" s="2" t="s">
        <v>66</v>
      </c>
      <c r="B10" s="2"/>
      <c r="C10" s="2"/>
      <c r="D10" s="2"/>
      <c r="E10" s="2"/>
      <c r="F10" s="2"/>
      <c r="G10" s="35" t="str">
        <f>IF(F13&lt;70,"x","")</f>
        <v>x</v>
      </c>
      <c r="H10" s="36" t="str">
        <f>IF(G10="x","(min. 2 VZÄ)","")</f>
        <v>(min. 2 VZÄ)</v>
      </c>
      <c r="J10" s="16">
        <f>IF(IFERROR(IF(G11="x",$C$16/(($F$13-70)*1.5/50+3)*$F$13,""),"k.A.")&gt;$F$13,$F$13,IFERROR(IF(G11="x",$C$16/(($F$13-70)*1.5/50+3)*$F$13,""),"k.A."))</f>
        <v>0</v>
      </c>
      <c r="K10" s="16">
        <f>IF(G10="x",2+($F$13-20)*1/50,"")</f>
        <v>1.6</v>
      </c>
      <c r="R10" s="16" t="s">
        <v>67</v>
      </c>
      <c r="S10" s="16" t="s">
        <v>68</v>
      </c>
      <c r="U10" s="16" t="s">
        <v>69</v>
      </c>
      <c r="V10" s="16" t="s">
        <v>68</v>
      </c>
      <c r="X10" s="16" t="s">
        <v>61</v>
      </c>
      <c r="Y10" s="16" t="s">
        <v>70</v>
      </c>
      <c r="Z10" s="16" t="s">
        <v>7</v>
      </c>
      <c r="AA10" s="16" t="s">
        <v>16</v>
      </c>
      <c r="AB10" s="16" t="s">
        <v>71</v>
      </c>
      <c r="AC10" s="16" t="s">
        <v>72</v>
      </c>
      <c r="AD10" s="21">
        <f t="shared" si="0"/>
        <v>7</v>
      </c>
      <c r="AE10" s="21"/>
    </row>
    <row r="11" spans="1:31" x14ac:dyDescent="0.25">
      <c r="A11" s="2" t="s">
        <v>73</v>
      </c>
      <c r="B11" s="2"/>
      <c r="C11" s="2"/>
      <c r="D11" s="2"/>
      <c r="E11" s="2"/>
      <c r="F11" s="2"/>
      <c r="G11" s="35" t="str">
        <f>IF(AND(F13&lt;120,F13&gt;69),"x","")</f>
        <v/>
      </c>
      <c r="H11" s="36" t="str">
        <f>IF(G11="x","(min. 3 VZÄ)","")</f>
        <v/>
      </c>
      <c r="J11" s="16">
        <f>IF(IFERROR(IF(G12="x",$C$16/(($F$13-120)*2/160+4.5)*$F$13,""),"k.A.")&gt;$F$13,$F$13,IFERROR(IF(G12="x",$C$16/(($F$13-120)*2/160+4.5)*$F$13,""),"k.A."))</f>
        <v>0</v>
      </c>
      <c r="K11" s="16" t="str">
        <f>IF(G11="x",3+($F$13-70)*1.5/50,"")</f>
        <v/>
      </c>
      <c r="R11" s="16" t="s">
        <v>74</v>
      </c>
      <c r="S11" s="16" t="s">
        <v>75</v>
      </c>
      <c r="U11" s="16" t="s">
        <v>76</v>
      </c>
      <c r="V11" s="16" t="s">
        <v>75</v>
      </c>
      <c r="X11" s="16" t="s">
        <v>68</v>
      </c>
      <c r="Y11" s="16" t="s">
        <v>77</v>
      </c>
      <c r="Z11" s="16" t="s">
        <v>7</v>
      </c>
      <c r="AA11" s="16" t="s">
        <v>16</v>
      </c>
      <c r="AB11" s="16" t="s">
        <v>78</v>
      </c>
      <c r="AC11" s="16" t="s">
        <v>79</v>
      </c>
      <c r="AD11" s="21">
        <f t="shared" si="0"/>
        <v>8</v>
      </c>
      <c r="AE11" s="21"/>
    </row>
    <row r="12" spans="1:31" ht="16.5" customHeight="1" x14ac:dyDescent="0.25">
      <c r="A12" s="2" t="s">
        <v>80</v>
      </c>
      <c r="B12" s="2"/>
      <c r="C12" s="2"/>
      <c r="D12" s="2"/>
      <c r="E12" s="2"/>
      <c r="F12" s="2"/>
      <c r="G12" s="35" t="str">
        <f>IF(F13&gt;119,"x","")</f>
        <v/>
      </c>
      <c r="H12" s="36" t="str">
        <f>IF(G12="x","(min. 4,5 VZÄ)","")</f>
        <v/>
      </c>
      <c r="K12" s="16" t="str">
        <f>IF(G12="x",4.5+($F$13-120)*2/160,"")</f>
        <v/>
      </c>
      <c r="R12" s="16" t="s">
        <v>81</v>
      </c>
      <c r="S12" s="16" t="s">
        <v>82</v>
      </c>
      <c r="U12" s="16" t="s">
        <v>83</v>
      </c>
      <c r="V12" s="16" t="s">
        <v>82</v>
      </c>
      <c r="X12" s="16" t="s">
        <v>75</v>
      </c>
      <c r="Y12" s="16" t="s">
        <v>84</v>
      </c>
      <c r="Z12" s="16" t="s">
        <v>7</v>
      </c>
      <c r="AA12" s="16" t="s">
        <v>16</v>
      </c>
      <c r="AB12" s="16" t="s">
        <v>85</v>
      </c>
      <c r="AC12" s="16" t="s">
        <v>86</v>
      </c>
      <c r="AD12" s="21">
        <f t="shared" si="0"/>
        <v>9</v>
      </c>
      <c r="AE12" s="21"/>
    </row>
    <row r="13" spans="1:31" ht="16.5" customHeight="1" x14ac:dyDescent="0.25">
      <c r="A13" s="9" t="s">
        <v>87</v>
      </c>
      <c r="B13" s="9"/>
      <c r="C13" s="9"/>
      <c r="D13" s="9"/>
      <c r="E13" s="9"/>
      <c r="F13" s="37">
        <f>F14+F15</f>
        <v>0</v>
      </c>
      <c r="G13" s="38" t="str">
        <f>IF(F13=0,"",LARGE(K10:K12,1))</f>
        <v/>
      </c>
      <c r="H13" s="39" t="str">
        <f>IF(G13="","","VZÄ SOLL")</f>
        <v/>
      </c>
      <c r="R13" s="16" t="s">
        <v>88</v>
      </c>
      <c r="S13" s="16" t="s">
        <v>89</v>
      </c>
      <c r="U13" s="16" t="s">
        <v>90</v>
      </c>
      <c r="V13" s="16" t="s">
        <v>89</v>
      </c>
      <c r="X13" s="16" t="s">
        <v>82</v>
      </c>
      <c r="Y13" s="16" t="s">
        <v>91</v>
      </c>
      <c r="Z13" s="16" t="s">
        <v>7</v>
      </c>
      <c r="AA13" s="16" t="s">
        <v>16</v>
      </c>
      <c r="AB13" s="16" t="s">
        <v>92</v>
      </c>
      <c r="AC13" s="16" t="s">
        <v>93</v>
      </c>
      <c r="AD13" s="21">
        <f t="shared" si="0"/>
        <v>10</v>
      </c>
      <c r="AE13" s="21"/>
    </row>
    <row r="14" spans="1:31" x14ac:dyDescent="0.25">
      <c r="A14" s="32"/>
      <c r="B14" s="32"/>
      <c r="C14" s="32"/>
      <c r="D14" s="32"/>
      <c r="E14" s="32" t="s">
        <v>94</v>
      </c>
      <c r="F14" s="40"/>
      <c r="R14" s="16" t="s">
        <v>95</v>
      </c>
      <c r="S14" s="16" t="s">
        <v>96</v>
      </c>
      <c r="U14" s="16" t="s">
        <v>97</v>
      </c>
      <c r="V14" s="16" t="s">
        <v>96</v>
      </c>
      <c r="X14" s="16" t="s">
        <v>89</v>
      </c>
      <c r="Y14" s="16" t="s">
        <v>98</v>
      </c>
      <c r="Z14" s="16" t="s">
        <v>7</v>
      </c>
      <c r="AA14" s="16" t="s">
        <v>16</v>
      </c>
      <c r="AB14" s="16" t="s">
        <v>99</v>
      </c>
      <c r="AC14" s="16" t="s">
        <v>100</v>
      </c>
      <c r="AD14" s="21">
        <f t="shared" si="0"/>
        <v>11</v>
      </c>
      <c r="AE14" s="21"/>
    </row>
    <row r="15" spans="1:31" x14ac:dyDescent="0.25">
      <c r="A15" s="32"/>
      <c r="B15" s="32"/>
      <c r="C15" s="32"/>
      <c r="D15" s="32"/>
      <c r="E15" s="32" t="s">
        <v>101</v>
      </c>
      <c r="F15" s="40"/>
      <c r="H15" s="41"/>
      <c r="R15" s="16" t="s">
        <v>102</v>
      </c>
      <c r="S15" s="16" t="s">
        <v>103</v>
      </c>
      <c r="U15" s="16" t="s">
        <v>104</v>
      </c>
      <c r="V15" s="16" t="s">
        <v>103</v>
      </c>
      <c r="X15" s="16" t="s">
        <v>105</v>
      </c>
      <c r="Z15" s="16" t="s">
        <v>7</v>
      </c>
      <c r="AA15" s="16" t="s">
        <v>16</v>
      </c>
      <c r="AB15" s="16" t="s">
        <v>106</v>
      </c>
      <c r="AC15" s="16" t="s">
        <v>107</v>
      </c>
      <c r="AD15" s="21">
        <f t="shared" si="0"/>
        <v>12</v>
      </c>
      <c r="AE15" s="21"/>
    </row>
    <row r="16" spans="1:31" x14ac:dyDescent="0.25">
      <c r="A16" s="9" t="s">
        <v>108</v>
      </c>
      <c r="B16" s="9"/>
      <c r="C16" s="19"/>
      <c r="D16" s="1" t="s">
        <v>109</v>
      </c>
      <c r="E16" s="1"/>
      <c r="F16" s="37">
        <f>SMALL(J9:J11,1)</f>
        <v>0</v>
      </c>
      <c r="G16" s="42" t="str">
        <f>IF(F16-F13=0,"",F16-F13)</f>
        <v/>
      </c>
      <c r="H16" s="43" t="str">
        <f>IF(G16="","","Delta")</f>
        <v/>
      </c>
      <c r="R16" s="16" t="s">
        <v>110</v>
      </c>
      <c r="S16" s="16" t="s">
        <v>111</v>
      </c>
      <c r="U16" s="16" t="s">
        <v>112</v>
      </c>
      <c r="V16" s="16" t="s">
        <v>111</v>
      </c>
      <c r="W16" s="16">
        <v>1</v>
      </c>
      <c r="X16" s="44" t="str">
        <f t="shared" ref="X16:X47" si="1">IFERROR(VLOOKUP($Z$2&amp;"-"&amp;W16,AB:AC,2,FALSE()),"")</f>
        <v/>
      </c>
      <c r="Z16" s="16" t="s">
        <v>7</v>
      </c>
      <c r="AA16" s="16" t="s">
        <v>16</v>
      </c>
      <c r="AB16" s="16" t="s">
        <v>113</v>
      </c>
      <c r="AC16" s="16" t="s">
        <v>114</v>
      </c>
      <c r="AD16" s="21">
        <f t="shared" si="0"/>
        <v>13</v>
      </c>
      <c r="AE16" s="21"/>
    </row>
    <row r="17" spans="1:31" x14ac:dyDescent="0.25">
      <c r="A17" s="3" t="s">
        <v>115</v>
      </c>
      <c r="B17" s="3"/>
      <c r="C17" s="3"/>
      <c r="D17" s="3"/>
      <c r="E17" s="3"/>
      <c r="F17" s="3"/>
      <c r="G17" s="3"/>
      <c r="H17" s="3"/>
      <c r="R17" s="16" t="s">
        <v>116</v>
      </c>
      <c r="S17" s="16" t="s">
        <v>117</v>
      </c>
      <c r="U17" s="16" t="s">
        <v>118</v>
      </c>
      <c r="V17" s="16" t="s">
        <v>117</v>
      </c>
      <c r="W17" s="16">
        <v>2</v>
      </c>
      <c r="X17" s="44" t="str">
        <f t="shared" si="1"/>
        <v/>
      </c>
      <c r="Z17" s="16" t="s">
        <v>7</v>
      </c>
      <c r="AA17" s="16" t="s">
        <v>16</v>
      </c>
      <c r="AB17" s="16" t="s">
        <v>119</v>
      </c>
      <c r="AC17" s="16" t="s">
        <v>120</v>
      </c>
      <c r="AD17" s="21">
        <f t="shared" si="0"/>
        <v>14</v>
      </c>
      <c r="AE17" s="21"/>
    </row>
    <row r="18" spans="1:31" ht="24.4" customHeight="1" x14ac:dyDescent="0.25">
      <c r="A18" s="24" t="s">
        <v>121</v>
      </c>
      <c r="B18" s="86"/>
      <c r="C18" s="86"/>
      <c r="D18" s="86"/>
      <c r="E18" s="45"/>
      <c r="F18" s="22"/>
      <c r="G18" s="45"/>
      <c r="H18" s="46"/>
      <c r="R18" s="16" t="s">
        <v>122</v>
      </c>
      <c r="S18" s="16" t="s">
        <v>123</v>
      </c>
      <c r="W18" s="16">
        <v>3</v>
      </c>
      <c r="X18" s="44" t="str">
        <f t="shared" si="1"/>
        <v/>
      </c>
      <c r="Z18" s="16" t="s">
        <v>7</v>
      </c>
      <c r="AA18" s="16" t="s">
        <v>16</v>
      </c>
      <c r="AB18" s="16" t="s">
        <v>124</v>
      </c>
      <c r="AC18" s="16" t="s">
        <v>125</v>
      </c>
      <c r="AD18" s="21">
        <f t="shared" si="0"/>
        <v>15</v>
      </c>
      <c r="AE18" s="21"/>
    </row>
    <row r="19" spans="1:31" x14ac:dyDescent="0.25">
      <c r="A19" s="24" t="s">
        <v>19</v>
      </c>
      <c r="B19" s="25"/>
      <c r="C19" s="26" t="s">
        <v>20</v>
      </c>
      <c r="D19" s="25"/>
      <c r="E19" s="27" t="s">
        <v>21</v>
      </c>
      <c r="F19" s="19"/>
      <c r="G19" s="45"/>
      <c r="H19" s="46"/>
      <c r="U19" s="16" t="s">
        <v>2</v>
      </c>
      <c r="W19" s="16">
        <v>4</v>
      </c>
      <c r="X19" s="44" t="str">
        <f t="shared" si="1"/>
        <v/>
      </c>
      <c r="Z19" s="16" t="s">
        <v>7</v>
      </c>
      <c r="AA19" s="16" t="s">
        <v>16</v>
      </c>
      <c r="AB19" s="16" t="s">
        <v>126</v>
      </c>
      <c r="AC19" s="16" t="s">
        <v>127</v>
      </c>
      <c r="AD19" s="21">
        <f t="shared" si="0"/>
        <v>16</v>
      </c>
      <c r="AE19" s="21"/>
    </row>
    <row r="20" spans="1:31" x14ac:dyDescent="0.25">
      <c r="A20" s="22" t="s">
        <v>128</v>
      </c>
      <c r="B20" s="6"/>
      <c r="C20" s="6"/>
      <c r="D20" s="6"/>
      <c r="E20" s="45"/>
      <c r="F20" s="22"/>
      <c r="G20" s="45"/>
      <c r="H20" s="46"/>
      <c r="Q20" s="47"/>
      <c r="R20" s="16" t="s">
        <v>2</v>
      </c>
      <c r="U20" s="16" t="s">
        <v>129</v>
      </c>
      <c r="V20" s="16" t="s">
        <v>7</v>
      </c>
      <c r="W20" s="16">
        <v>5</v>
      </c>
      <c r="X20" s="44" t="str">
        <f t="shared" si="1"/>
        <v/>
      </c>
      <c r="Z20" s="16" t="s">
        <v>7</v>
      </c>
      <c r="AA20" s="16" t="s">
        <v>16</v>
      </c>
      <c r="AB20" s="16" t="s">
        <v>130</v>
      </c>
      <c r="AC20" s="16" t="s">
        <v>131</v>
      </c>
      <c r="AD20" s="21">
        <f t="shared" si="0"/>
        <v>17</v>
      </c>
      <c r="AE20" s="21"/>
    </row>
    <row r="21" spans="1:31" x14ac:dyDescent="0.25">
      <c r="A21" s="22" t="s">
        <v>51</v>
      </c>
      <c r="B21" s="87"/>
      <c r="C21" s="87"/>
      <c r="D21" s="87"/>
      <c r="E21" s="4" t="str">
        <f>IFERROR(IF(SEARCH("http",B21,1)=0,"Bitte inkl. http:// angeben",""),"Bitte inkl. http://  eingeben")</f>
        <v>Bitte inkl. http://  eingeben</v>
      </c>
      <c r="F21" s="4"/>
      <c r="G21" s="4"/>
      <c r="H21" s="4"/>
      <c r="Q21" s="47"/>
      <c r="R21" s="48" t="s">
        <v>132</v>
      </c>
      <c r="S21" s="47" t="s">
        <v>7</v>
      </c>
      <c r="U21" s="16" t="s">
        <v>133</v>
      </c>
      <c r="V21" s="16" t="s">
        <v>14</v>
      </c>
      <c r="W21" s="16">
        <v>6</v>
      </c>
      <c r="X21" s="44" t="str">
        <f t="shared" si="1"/>
        <v/>
      </c>
      <c r="Z21" s="16" t="s">
        <v>7</v>
      </c>
      <c r="AA21" s="16" t="s">
        <v>16</v>
      </c>
      <c r="AB21" s="16" t="s">
        <v>134</v>
      </c>
      <c r="AC21" s="16" t="s">
        <v>135</v>
      </c>
      <c r="AD21" s="21">
        <f t="shared" si="0"/>
        <v>18</v>
      </c>
      <c r="AE21" s="21"/>
    </row>
    <row r="22" spans="1:31" x14ac:dyDescent="0.25">
      <c r="A22" s="22" t="s">
        <v>136</v>
      </c>
      <c r="B22" s="88" t="s">
        <v>2</v>
      </c>
      <c r="C22" s="88"/>
      <c r="D22" s="88"/>
      <c r="E22" s="88"/>
      <c r="F22" s="88"/>
      <c r="G22" s="88"/>
      <c r="H22" s="46"/>
      <c r="Q22" s="47"/>
      <c r="R22" s="48" t="s">
        <v>137</v>
      </c>
      <c r="S22" s="47" t="s">
        <v>14</v>
      </c>
      <c r="U22" s="16" t="s">
        <v>138</v>
      </c>
      <c r="V22" s="16" t="s">
        <v>23</v>
      </c>
      <c r="W22" s="16">
        <v>7</v>
      </c>
      <c r="X22" s="44" t="str">
        <f t="shared" si="1"/>
        <v/>
      </c>
      <c r="Z22" s="16" t="s">
        <v>7</v>
      </c>
      <c r="AA22" s="16" t="s">
        <v>16</v>
      </c>
      <c r="AB22" s="16" t="s">
        <v>139</v>
      </c>
      <c r="AC22" s="16" t="s">
        <v>140</v>
      </c>
      <c r="AD22" s="21">
        <f t="shared" si="0"/>
        <v>19</v>
      </c>
      <c r="AE22" s="21"/>
    </row>
    <row r="23" spans="1:31" x14ac:dyDescent="0.25">
      <c r="A23" s="22" t="s">
        <v>141</v>
      </c>
      <c r="B23" s="88" t="s">
        <v>2</v>
      </c>
      <c r="C23" s="88"/>
      <c r="D23" s="88"/>
      <c r="E23" s="88"/>
      <c r="F23" s="88"/>
      <c r="G23" s="88"/>
      <c r="H23" s="46"/>
      <c r="Q23" s="47"/>
      <c r="R23" s="48" t="s">
        <v>143</v>
      </c>
      <c r="S23" s="47" t="s">
        <v>23</v>
      </c>
      <c r="U23" s="16" t="s">
        <v>144</v>
      </c>
      <c r="V23" s="16" t="s">
        <v>31</v>
      </c>
      <c r="W23" s="16">
        <v>8</v>
      </c>
      <c r="X23" s="44" t="str">
        <f t="shared" si="1"/>
        <v/>
      </c>
      <c r="Z23" s="16" t="s">
        <v>7</v>
      </c>
      <c r="AA23" s="16" t="s">
        <v>16</v>
      </c>
      <c r="AB23" s="16" t="s">
        <v>145</v>
      </c>
      <c r="AC23" s="16" t="s">
        <v>146</v>
      </c>
      <c r="AD23" s="21">
        <f t="shared" si="0"/>
        <v>20</v>
      </c>
      <c r="AE23" s="21"/>
    </row>
    <row r="24" spans="1:31" ht="14.25" customHeight="1" x14ac:dyDescent="0.25">
      <c r="A24" s="22" t="s">
        <v>147</v>
      </c>
      <c r="B24" s="88" t="s">
        <v>2</v>
      </c>
      <c r="C24" s="88"/>
      <c r="D24" s="88"/>
      <c r="E24" s="88"/>
      <c r="F24" s="88"/>
      <c r="G24" s="88"/>
      <c r="H24" s="49"/>
      <c r="Q24" s="47"/>
      <c r="R24" s="48" t="s">
        <v>149</v>
      </c>
      <c r="S24" s="47" t="s">
        <v>31</v>
      </c>
      <c r="U24" s="16" t="s">
        <v>150</v>
      </c>
      <c r="V24" s="16" t="s">
        <v>39</v>
      </c>
      <c r="W24" s="16">
        <v>9</v>
      </c>
      <c r="X24" s="44" t="str">
        <f t="shared" si="1"/>
        <v/>
      </c>
      <c r="Z24" s="16" t="s">
        <v>7</v>
      </c>
      <c r="AA24" s="16" t="s">
        <v>16</v>
      </c>
      <c r="AB24" s="16" t="s">
        <v>151</v>
      </c>
      <c r="AC24" s="16" t="s">
        <v>152</v>
      </c>
      <c r="AD24" s="21">
        <f t="shared" si="0"/>
        <v>21</v>
      </c>
      <c r="AE24" s="21"/>
    </row>
    <row r="25" spans="1:31" x14ac:dyDescent="0.25">
      <c r="A25" s="2" t="s">
        <v>153</v>
      </c>
      <c r="B25" s="2"/>
      <c r="C25" s="2"/>
      <c r="D25" s="2"/>
      <c r="E25" s="2"/>
      <c r="F25" s="2"/>
      <c r="G25" s="19"/>
      <c r="H25" s="23" t="s">
        <v>12</v>
      </c>
      <c r="Q25" s="47"/>
      <c r="R25" s="48" t="s">
        <v>154</v>
      </c>
      <c r="S25" s="47" t="s">
        <v>39</v>
      </c>
      <c r="U25" s="16" t="s">
        <v>155</v>
      </c>
      <c r="V25" s="16" t="s">
        <v>46</v>
      </c>
      <c r="W25" s="16">
        <v>10</v>
      </c>
      <c r="X25" s="44" t="str">
        <f t="shared" si="1"/>
        <v/>
      </c>
      <c r="Z25" s="16" t="s">
        <v>7</v>
      </c>
      <c r="AA25" s="16" t="s">
        <v>16</v>
      </c>
      <c r="AB25" s="16" t="s">
        <v>156</v>
      </c>
      <c r="AC25" s="16" t="s">
        <v>157</v>
      </c>
      <c r="AD25" s="21">
        <f t="shared" si="0"/>
        <v>22</v>
      </c>
      <c r="AE25" s="21"/>
    </row>
    <row r="26" spans="1:31" ht="14.25" customHeight="1" x14ac:dyDescent="0.25">
      <c r="A26" s="2" t="s">
        <v>158</v>
      </c>
      <c r="B26" s="2"/>
      <c r="C26" s="2"/>
      <c r="D26" s="2"/>
      <c r="E26" s="2"/>
      <c r="F26" s="2"/>
      <c r="G26" s="19"/>
      <c r="H26" s="23" t="s">
        <v>12</v>
      </c>
      <c r="Q26" s="47"/>
      <c r="R26" s="48" t="s">
        <v>159</v>
      </c>
      <c r="S26" s="47" t="s">
        <v>46</v>
      </c>
      <c r="U26" s="16" t="s">
        <v>142</v>
      </c>
      <c r="V26" s="16" t="s">
        <v>54</v>
      </c>
      <c r="W26" s="16">
        <v>11</v>
      </c>
      <c r="X26" s="44" t="str">
        <f t="shared" si="1"/>
        <v/>
      </c>
      <c r="Z26" s="16" t="s">
        <v>7</v>
      </c>
      <c r="AA26" s="16" t="s">
        <v>16</v>
      </c>
      <c r="AB26" s="16" t="s">
        <v>160</v>
      </c>
      <c r="AC26" s="16" t="s">
        <v>161</v>
      </c>
      <c r="AD26" s="21">
        <f t="shared" si="0"/>
        <v>23</v>
      </c>
      <c r="AE26" s="21"/>
    </row>
    <row r="27" spans="1:31" x14ac:dyDescent="0.25">
      <c r="A27" s="50" t="s">
        <v>162</v>
      </c>
      <c r="B27" s="89"/>
      <c r="C27" s="89"/>
      <c r="D27" s="89"/>
      <c r="E27" s="89"/>
      <c r="F27" s="89"/>
      <c r="G27" s="19"/>
      <c r="H27" s="23" t="s">
        <v>12</v>
      </c>
      <c r="Q27" s="47"/>
      <c r="R27" s="48" t="s">
        <v>163</v>
      </c>
      <c r="S27" s="47" t="s">
        <v>54</v>
      </c>
      <c r="U27" s="16" t="s">
        <v>164</v>
      </c>
      <c r="V27" s="16" t="s">
        <v>61</v>
      </c>
      <c r="W27" s="16">
        <v>12</v>
      </c>
      <c r="X27" s="44" t="str">
        <f t="shared" si="1"/>
        <v/>
      </c>
      <c r="Z27" s="16" t="s">
        <v>7</v>
      </c>
      <c r="AA27" s="16" t="s">
        <v>16</v>
      </c>
      <c r="AB27" s="16" t="s">
        <v>165</v>
      </c>
      <c r="AC27" s="16" t="s">
        <v>166</v>
      </c>
      <c r="AD27" s="21">
        <f t="shared" si="0"/>
        <v>24</v>
      </c>
      <c r="AE27" s="21"/>
    </row>
    <row r="28" spans="1:31" x14ac:dyDescent="0.25">
      <c r="A28" s="90" t="s">
        <v>167</v>
      </c>
      <c r="B28" s="90"/>
      <c r="C28" s="90"/>
      <c r="D28" s="90"/>
      <c r="E28" s="90"/>
      <c r="F28" s="90"/>
      <c r="G28" s="90"/>
      <c r="H28" s="90"/>
      <c r="R28" s="48" t="s">
        <v>168</v>
      </c>
      <c r="S28" s="47" t="s">
        <v>61</v>
      </c>
      <c r="U28" s="16" t="s">
        <v>169</v>
      </c>
      <c r="V28" s="16" t="s">
        <v>68</v>
      </c>
      <c r="W28" s="16">
        <v>13</v>
      </c>
      <c r="X28" s="44" t="str">
        <f t="shared" si="1"/>
        <v/>
      </c>
      <c r="Z28" s="16" t="s">
        <v>7</v>
      </c>
      <c r="AA28" s="16" t="s">
        <v>16</v>
      </c>
      <c r="AB28" s="16" t="s">
        <v>170</v>
      </c>
      <c r="AC28" s="16" t="s">
        <v>171</v>
      </c>
      <c r="AD28" s="21">
        <f t="shared" si="0"/>
        <v>25</v>
      </c>
      <c r="AE28" s="21"/>
    </row>
    <row r="29" spans="1:31" x14ac:dyDescent="0.25">
      <c r="A29" s="3" t="s">
        <v>172</v>
      </c>
      <c r="B29" s="3"/>
      <c r="C29" s="3"/>
      <c r="D29" s="3"/>
      <c r="E29" s="3"/>
      <c r="F29" s="3"/>
      <c r="G29" s="3"/>
      <c r="H29" s="3"/>
      <c r="I29" s="51"/>
      <c r="U29" s="16" t="s">
        <v>173</v>
      </c>
      <c r="V29" s="16" t="s">
        <v>75</v>
      </c>
      <c r="W29" s="16">
        <v>14</v>
      </c>
      <c r="X29" s="44" t="str">
        <f t="shared" si="1"/>
        <v/>
      </c>
      <c r="Z29" s="16" t="s">
        <v>7</v>
      </c>
      <c r="AA29" s="16" t="s">
        <v>16</v>
      </c>
      <c r="AB29" s="16" t="s">
        <v>174</v>
      </c>
      <c r="AC29" s="16" t="s">
        <v>175</v>
      </c>
      <c r="AD29" s="21">
        <f t="shared" si="0"/>
        <v>26</v>
      </c>
      <c r="AE29" s="21"/>
    </row>
    <row r="30" spans="1:31" x14ac:dyDescent="0.25">
      <c r="A30" s="30" t="s">
        <v>176</v>
      </c>
      <c r="B30" s="37">
        <f>A32+A33+A34+A35</f>
        <v>0</v>
      </c>
      <c r="C30" s="52" t="str">
        <f>IF(SUM(A38:A41)&gt;B30," Prüfen: Anzahl Besucher (Wohnort) &gt; Anzahl (Alter)","")</f>
        <v/>
      </c>
      <c r="D30" s="53"/>
      <c r="E30" s="53"/>
      <c r="F30" s="53"/>
      <c r="G30" s="53"/>
      <c r="H30" s="53"/>
      <c r="I30" s="51"/>
      <c r="W30" s="16">
        <v>15</v>
      </c>
      <c r="X30" s="44" t="str">
        <f t="shared" si="1"/>
        <v/>
      </c>
      <c r="Z30" s="16" t="s">
        <v>7</v>
      </c>
      <c r="AA30" s="16" t="s">
        <v>16</v>
      </c>
      <c r="AB30" s="16" t="s">
        <v>177</v>
      </c>
      <c r="AC30" s="16" t="s">
        <v>178</v>
      </c>
      <c r="AD30" s="21">
        <f t="shared" si="0"/>
        <v>27</v>
      </c>
      <c r="AE30" s="21"/>
    </row>
    <row r="31" spans="1:31" x14ac:dyDescent="0.25">
      <c r="A31" s="91" t="s">
        <v>179</v>
      </c>
      <c r="B31" s="91"/>
      <c r="C31" s="91"/>
      <c r="D31" s="91"/>
      <c r="E31" s="91"/>
      <c r="F31" s="91"/>
      <c r="G31" s="91"/>
      <c r="H31" s="91"/>
      <c r="J31" s="51"/>
      <c r="K31" s="51"/>
      <c r="L31" s="51"/>
      <c r="M31" s="51"/>
      <c r="N31" s="51"/>
      <c r="O31" s="51"/>
      <c r="P31" s="51"/>
      <c r="R31" s="16" t="s">
        <v>2</v>
      </c>
      <c r="W31" s="16">
        <v>16</v>
      </c>
      <c r="X31" s="44" t="str">
        <f t="shared" si="1"/>
        <v/>
      </c>
      <c r="Z31" s="16" t="s">
        <v>7</v>
      </c>
      <c r="AA31" s="16" t="s">
        <v>16</v>
      </c>
      <c r="AB31" s="16" t="s">
        <v>180</v>
      </c>
      <c r="AC31" s="16" t="s">
        <v>181</v>
      </c>
      <c r="AD31" s="21">
        <f t="shared" si="0"/>
        <v>28</v>
      </c>
      <c r="AE31" s="21"/>
    </row>
    <row r="32" spans="1:31" x14ac:dyDescent="0.25">
      <c r="A32" s="54">
        <f>D32+F32+H32</f>
        <v>0</v>
      </c>
      <c r="B32" s="55" t="s">
        <v>182</v>
      </c>
      <c r="C32" s="34" t="s">
        <v>183</v>
      </c>
      <c r="D32" s="56"/>
      <c r="E32" s="34" t="s">
        <v>184</v>
      </c>
      <c r="F32" s="56"/>
      <c r="G32" s="34" t="s">
        <v>185</v>
      </c>
      <c r="H32" s="56"/>
      <c r="J32" s="51"/>
      <c r="K32" s="51"/>
      <c r="L32" s="51"/>
      <c r="M32" s="51"/>
      <c r="N32" s="51"/>
      <c r="O32" s="51"/>
      <c r="P32" s="51"/>
      <c r="R32" s="16" t="s">
        <v>186</v>
      </c>
      <c r="W32" s="16">
        <v>17</v>
      </c>
      <c r="X32" s="44" t="str">
        <f t="shared" si="1"/>
        <v/>
      </c>
      <c r="Z32" s="16" t="s">
        <v>7</v>
      </c>
      <c r="AA32" s="16" t="s">
        <v>16</v>
      </c>
      <c r="AB32" s="16" t="s">
        <v>187</v>
      </c>
      <c r="AC32" s="16" t="s">
        <v>188</v>
      </c>
      <c r="AD32" s="21">
        <f t="shared" si="0"/>
        <v>29</v>
      </c>
      <c r="AE32" s="21"/>
    </row>
    <row r="33" spans="1:31" x14ac:dyDescent="0.25">
      <c r="A33" s="54">
        <f>D33+F33+H33</f>
        <v>0</v>
      </c>
      <c r="B33" s="55" t="s">
        <v>189</v>
      </c>
      <c r="C33" s="34" t="s">
        <v>183</v>
      </c>
      <c r="D33" s="56"/>
      <c r="E33" s="34" t="s">
        <v>184</v>
      </c>
      <c r="F33" s="56"/>
      <c r="G33" s="34" t="s">
        <v>185</v>
      </c>
      <c r="H33" s="56"/>
      <c r="R33" s="16" t="s">
        <v>148</v>
      </c>
      <c r="W33" s="16">
        <v>18</v>
      </c>
      <c r="X33" s="44" t="str">
        <f t="shared" si="1"/>
        <v/>
      </c>
      <c r="Z33" s="16" t="s">
        <v>7</v>
      </c>
      <c r="AA33" s="16" t="s">
        <v>16</v>
      </c>
      <c r="AB33" s="16" t="s">
        <v>190</v>
      </c>
      <c r="AC33" s="16" t="s">
        <v>191</v>
      </c>
      <c r="AD33" s="21">
        <f t="shared" si="0"/>
        <v>30</v>
      </c>
      <c r="AE33" s="21"/>
    </row>
    <row r="34" spans="1:31" x14ac:dyDescent="0.25">
      <c r="A34" s="54">
        <f>D34+F34+H34</f>
        <v>0</v>
      </c>
      <c r="B34" s="55" t="s">
        <v>192</v>
      </c>
      <c r="C34" s="34" t="s">
        <v>183</v>
      </c>
      <c r="D34" s="56"/>
      <c r="E34" s="34" t="s">
        <v>184</v>
      </c>
      <c r="F34" s="56"/>
      <c r="G34" s="34" t="s">
        <v>185</v>
      </c>
      <c r="H34" s="56"/>
      <c r="R34" s="16" t="s">
        <v>193</v>
      </c>
      <c r="W34" s="16">
        <v>19</v>
      </c>
      <c r="X34" s="44" t="str">
        <f t="shared" si="1"/>
        <v/>
      </c>
      <c r="Z34" s="16" t="s">
        <v>7</v>
      </c>
      <c r="AA34" s="16" t="s">
        <v>16</v>
      </c>
      <c r="AB34" s="16" t="s">
        <v>194</v>
      </c>
      <c r="AC34" s="16" t="s">
        <v>195</v>
      </c>
      <c r="AD34" s="21">
        <f t="shared" si="0"/>
        <v>31</v>
      </c>
      <c r="AE34" s="21"/>
    </row>
    <row r="35" spans="1:31" x14ac:dyDescent="0.25">
      <c r="A35" s="54">
        <f>D35+F35+H35</f>
        <v>0</v>
      </c>
      <c r="B35" s="57" t="s">
        <v>196</v>
      </c>
      <c r="C35" s="34" t="s">
        <v>183</v>
      </c>
      <c r="D35" s="56"/>
      <c r="E35" s="34" t="s">
        <v>184</v>
      </c>
      <c r="F35" s="56"/>
      <c r="G35" s="34" t="s">
        <v>185</v>
      </c>
      <c r="H35" s="56"/>
      <c r="W35" s="16">
        <v>20</v>
      </c>
      <c r="X35" s="44" t="str">
        <f t="shared" si="1"/>
        <v/>
      </c>
      <c r="Z35" s="16" t="s">
        <v>7</v>
      </c>
      <c r="AA35" s="16" t="s">
        <v>16</v>
      </c>
      <c r="AB35" s="16" t="s">
        <v>197</v>
      </c>
      <c r="AC35" s="16" t="s">
        <v>198</v>
      </c>
      <c r="AD35" s="21">
        <f t="shared" si="0"/>
        <v>32</v>
      </c>
      <c r="AE35" s="21"/>
    </row>
    <row r="36" spans="1:31" x14ac:dyDescent="0.25">
      <c r="A36" s="54">
        <f>D36+F36+H36</f>
        <v>0</v>
      </c>
      <c r="B36" s="57" t="s">
        <v>199</v>
      </c>
      <c r="C36" s="34" t="s">
        <v>183</v>
      </c>
      <c r="D36" s="56"/>
      <c r="E36" s="34" t="s">
        <v>184</v>
      </c>
      <c r="F36" s="56"/>
      <c r="G36" s="34" t="s">
        <v>185</v>
      </c>
      <c r="H36" s="56"/>
      <c r="W36" s="16">
        <v>21</v>
      </c>
      <c r="X36" s="44" t="str">
        <f t="shared" si="1"/>
        <v/>
      </c>
      <c r="Z36" s="16" t="s">
        <v>7</v>
      </c>
      <c r="AA36" s="16" t="s">
        <v>16</v>
      </c>
      <c r="AB36" s="16" t="s">
        <v>200</v>
      </c>
      <c r="AC36" s="16" t="s">
        <v>201</v>
      </c>
      <c r="AD36" s="21">
        <f t="shared" si="0"/>
        <v>33</v>
      </c>
      <c r="AE36" s="21"/>
    </row>
    <row r="37" spans="1:31" x14ac:dyDescent="0.25">
      <c r="A37" s="92" t="s">
        <v>202</v>
      </c>
      <c r="B37" s="92"/>
      <c r="C37" s="92"/>
      <c r="D37" s="92"/>
      <c r="E37" s="92"/>
      <c r="F37" s="92"/>
      <c r="G37" s="92"/>
      <c r="H37" s="92"/>
      <c r="W37" s="16">
        <v>22</v>
      </c>
      <c r="X37" s="44" t="str">
        <f t="shared" si="1"/>
        <v/>
      </c>
      <c r="Z37" s="16" t="s">
        <v>7</v>
      </c>
      <c r="AA37" s="16" t="s">
        <v>16</v>
      </c>
      <c r="AB37" s="16" t="s">
        <v>203</v>
      </c>
      <c r="AC37" s="16" t="s">
        <v>204</v>
      </c>
      <c r="AD37" s="21">
        <f t="shared" si="0"/>
        <v>34</v>
      </c>
      <c r="AE37" s="21"/>
    </row>
    <row r="38" spans="1:31" x14ac:dyDescent="0.25">
      <c r="A38" s="56"/>
      <c r="B38" s="58" t="s">
        <v>205</v>
      </c>
      <c r="C38" s="58"/>
      <c r="D38" s="59"/>
      <c r="E38" s="58"/>
      <c r="F38" s="58"/>
      <c r="G38" s="58"/>
      <c r="H38" s="58"/>
      <c r="W38" s="16">
        <v>23</v>
      </c>
      <c r="X38" s="44" t="str">
        <f t="shared" si="1"/>
        <v/>
      </c>
      <c r="Z38" s="16" t="s">
        <v>7</v>
      </c>
      <c r="AA38" s="16" t="s">
        <v>16</v>
      </c>
      <c r="AB38" s="16" t="s">
        <v>206</v>
      </c>
      <c r="AC38" s="16" t="s">
        <v>207</v>
      </c>
      <c r="AD38" s="21">
        <f t="shared" si="0"/>
        <v>35</v>
      </c>
      <c r="AE38" s="21"/>
    </row>
    <row r="39" spans="1:31" x14ac:dyDescent="0.25">
      <c r="A39" s="56"/>
      <c r="B39" s="58" t="s">
        <v>208</v>
      </c>
      <c r="C39" s="58"/>
      <c r="D39" s="58"/>
      <c r="E39" s="58"/>
      <c r="F39" s="58"/>
      <c r="G39" s="58"/>
      <c r="H39" s="58"/>
      <c r="W39" s="16">
        <v>24</v>
      </c>
      <c r="X39" s="44" t="str">
        <f t="shared" si="1"/>
        <v/>
      </c>
      <c r="Z39" s="16" t="s">
        <v>7</v>
      </c>
      <c r="AA39" s="16" t="s">
        <v>16</v>
      </c>
      <c r="AB39" s="16" t="s">
        <v>209</v>
      </c>
      <c r="AC39" s="16" t="s">
        <v>210</v>
      </c>
      <c r="AD39" s="21">
        <f t="shared" si="0"/>
        <v>36</v>
      </c>
      <c r="AE39" s="21"/>
    </row>
    <row r="40" spans="1:31" x14ac:dyDescent="0.25">
      <c r="A40" s="56"/>
      <c r="B40" s="58" t="s">
        <v>211</v>
      </c>
      <c r="C40" s="58"/>
      <c r="D40" s="58"/>
      <c r="E40" s="58"/>
      <c r="F40" s="58"/>
      <c r="G40" s="58"/>
      <c r="H40" s="58"/>
      <c r="W40" s="16">
        <v>25</v>
      </c>
      <c r="X40" s="44" t="str">
        <f t="shared" si="1"/>
        <v/>
      </c>
      <c r="Z40" s="16" t="s">
        <v>7</v>
      </c>
      <c r="AA40" s="16" t="s">
        <v>16</v>
      </c>
      <c r="AB40" s="16" t="s">
        <v>212</v>
      </c>
      <c r="AC40" s="16" t="s">
        <v>213</v>
      </c>
      <c r="AD40" s="21">
        <f t="shared" si="0"/>
        <v>37</v>
      </c>
      <c r="AE40" s="21"/>
    </row>
    <row r="41" spans="1:31" x14ac:dyDescent="0.25">
      <c r="A41" s="56"/>
      <c r="B41" s="58" t="s">
        <v>214</v>
      </c>
      <c r="C41" s="58"/>
      <c r="D41" s="58"/>
      <c r="E41" s="58"/>
      <c r="F41" s="58"/>
      <c r="G41" s="58"/>
      <c r="H41" s="58"/>
      <c r="W41" s="16">
        <v>26</v>
      </c>
      <c r="X41" s="44" t="str">
        <f t="shared" si="1"/>
        <v/>
      </c>
      <c r="Z41" s="16" t="s">
        <v>7</v>
      </c>
      <c r="AA41" s="16" t="s">
        <v>16</v>
      </c>
      <c r="AB41" s="16" t="s">
        <v>215</v>
      </c>
      <c r="AC41" s="16" t="s">
        <v>216</v>
      </c>
      <c r="AD41" s="21">
        <f t="shared" si="0"/>
        <v>38</v>
      </c>
      <c r="AE41" s="21"/>
    </row>
    <row r="42" spans="1:31" x14ac:dyDescent="0.25">
      <c r="A42" s="3" t="s">
        <v>217</v>
      </c>
      <c r="B42" s="3"/>
      <c r="C42" s="3"/>
      <c r="D42" s="3"/>
      <c r="E42" s="3"/>
      <c r="F42" s="3"/>
      <c r="G42" s="3"/>
      <c r="H42" s="3"/>
      <c r="W42" s="16">
        <v>27</v>
      </c>
      <c r="X42" s="44" t="str">
        <f t="shared" si="1"/>
        <v/>
      </c>
      <c r="Z42" s="16" t="s">
        <v>7</v>
      </c>
      <c r="AA42" s="16" t="s">
        <v>16</v>
      </c>
      <c r="AB42" s="16" t="s">
        <v>218</v>
      </c>
      <c r="AC42" s="16" t="s">
        <v>219</v>
      </c>
      <c r="AD42" s="21">
        <f t="shared" si="0"/>
        <v>39</v>
      </c>
      <c r="AE42" s="21"/>
    </row>
    <row r="43" spans="1:31" x14ac:dyDescent="0.25">
      <c r="A43" s="30" t="s">
        <v>176</v>
      </c>
      <c r="B43" s="37">
        <f>D43+F43+H43</f>
        <v>0</v>
      </c>
      <c r="C43" s="34" t="s">
        <v>183</v>
      </c>
      <c r="D43" s="56"/>
      <c r="E43" s="34" t="s">
        <v>184</v>
      </c>
      <c r="F43" s="56"/>
      <c r="G43" s="34" t="s">
        <v>185</v>
      </c>
      <c r="H43" s="56"/>
      <c r="W43" s="16">
        <v>28</v>
      </c>
      <c r="X43" s="44" t="str">
        <f t="shared" si="1"/>
        <v/>
      </c>
      <c r="Z43" s="16" t="s">
        <v>7</v>
      </c>
      <c r="AA43" s="16" t="s">
        <v>16</v>
      </c>
      <c r="AB43" s="16" t="s">
        <v>220</v>
      </c>
      <c r="AC43" s="16" t="s">
        <v>221</v>
      </c>
      <c r="AD43" s="21">
        <f t="shared" si="0"/>
        <v>40</v>
      </c>
      <c r="AE43" s="21"/>
    </row>
    <row r="44" spans="1:31" ht="15.95" customHeight="1" x14ac:dyDescent="0.25">
      <c r="A44" s="3" t="s">
        <v>222</v>
      </c>
      <c r="B44" s="3"/>
      <c r="C44" s="3"/>
      <c r="D44" s="3"/>
      <c r="E44" s="3"/>
      <c r="F44" s="3"/>
      <c r="G44" s="3"/>
      <c r="H44" s="3"/>
      <c r="W44" s="16">
        <v>29</v>
      </c>
      <c r="X44" s="44" t="str">
        <f t="shared" si="1"/>
        <v/>
      </c>
      <c r="Z44" s="16" t="s">
        <v>7</v>
      </c>
      <c r="AA44" s="16" t="s">
        <v>16</v>
      </c>
      <c r="AB44" s="16" t="s">
        <v>223</v>
      </c>
      <c r="AC44" s="16" t="s">
        <v>224</v>
      </c>
      <c r="AD44" s="21">
        <f t="shared" si="0"/>
        <v>41</v>
      </c>
      <c r="AE44" s="21"/>
    </row>
    <row r="45" spans="1:31" ht="17.649999999999999" customHeight="1" x14ac:dyDescent="0.25">
      <c r="A45" s="56"/>
      <c r="B45" s="60" t="s">
        <v>225</v>
      </c>
      <c r="W45" s="16">
        <v>30</v>
      </c>
      <c r="X45" s="44" t="str">
        <f t="shared" si="1"/>
        <v/>
      </c>
      <c r="Z45" s="16" t="s">
        <v>14</v>
      </c>
      <c r="AA45" s="16" t="s">
        <v>25</v>
      </c>
      <c r="AB45" s="16" t="s">
        <v>226</v>
      </c>
      <c r="AC45" s="16" t="s">
        <v>227</v>
      </c>
      <c r="AD45" s="21">
        <f t="shared" si="0"/>
        <v>1</v>
      </c>
      <c r="AE45" s="21"/>
    </row>
    <row r="46" spans="1:31" ht="18" customHeight="1" x14ac:dyDescent="0.25">
      <c r="A46" s="54">
        <f>D46+F46+H46</f>
        <v>0</v>
      </c>
      <c r="B46" s="60" t="s">
        <v>228</v>
      </c>
      <c r="C46" s="34" t="s">
        <v>183</v>
      </c>
      <c r="D46" s="56"/>
      <c r="E46" s="34" t="s">
        <v>184</v>
      </c>
      <c r="F46" s="56"/>
      <c r="G46" s="34" t="s">
        <v>185</v>
      </c>
      <c r="H46" s="56"/>
      <c r="I46" s="51"/>
      <c r="W46" s="16">
        <v>31</v>
      </c>
      <c r="X46" s="44" t="str">
        <f t="shared" si="1"/>
        <v/>
      </c>
      <c r="Z46" s="16" t="s">
        <v>14</v>
      </c>
      <c r="AA46" s="16" t="s">
        <v>25</v>
      </c>
      <c r="AB46" s="16" t="s">
        <v>229</v>
      </c>
      <c r="AC46" s="16" t="s">
        <v>230</v>
      </c>
      <c r="AD46" s="21">
        <f t="shared" si="0"/>
        <v>2</v>
      </c>
      <c r="AE46" s="21"/>
    </row>
    <row r="47" spans="1:31" x14ac:dyDescent="0.25">
      <c r="A47" s="3" t="s">
        <v>231</v>
      </c>
      <c r="B47" s="3"/>
      <c r="C47" s="3"/>
      <c r="D47" s="3"/>
      <c r="E47" s="3"/>
      <c r="F47" s="3"/>
      <c r="G47" s="3"/>
      <c r="H47" s="3"/>
      <c r="W47" s="16">
        <v>32</v>
      </c>
      <c r="X47" s="44" t="str">
        <f t="shared" si="1"/>
        <v/>
      </c>
      <c r="Z47" s="16" t="s">
        <v>14</v>
      </c>
      <c r="AA47" s="16" t="s">
        <v>25</v>
      </c>
      <c r="AB47" s="16" t="s">
        <v>232</v>
      </c>
      <c r="AC47" s="16" t="s">
        <v>233</v>
      </c>
      <c r="AD47" s="21">
        <f t="shared" si="0"/>
        <v>3</v>
      </c>
      <c r="AE47" s="21"/>
    </row>
    <row r="48" spans="1:31" ht="17.25" x14ac:dyDescent="0.4">
      <c r="A48" s="56"/>
      <c r="B48" s="61" t="s">
        <v>234</v>
      </c>
      <c r="C48" s="62"/>
      <c r="J48" s="51"/>
      <c r="K48" s="51"/>
      <c r="L48" s="51"/>
      <c r="M48" s="51"/>
      <c r="N48" s="51"/>
      <c r="O48" s="51"/>
      <c r="P48" s="63"/>
      <c r="W48" s="16">
        <v>33</v>
      </c>
      <c r="X48" s="44" t="str">
        <f t="shared" ref="X48:X79" si="2">IFERROR(VLOOKUP($Z$2&amp;"-"&amp;W48,AB:AC,2,FALSE()),"")</f>
        <v/>
      </c>
      <c r="Z48" s="16" t="s">
        <v>14</v>
      </c>
      <c r="AA48" s="16" t="s">
        <v>25</v>
      </c>
      <c r="AB48" s="16" t="s">
        <v>235</v>
      </c>
      <c r="AC48" s="16" t="s">
        <v>236</v>
      </c>
      <c r="AD48" s="21">
        <f t="shared" si="0"/>
        <v>4</v>
      </c>
      <c r="AE48" s="21"/>
    </row>
    <row r="49" spans="1:31" ht="15" customHeight="1" x14ac:dyDescent="0.25">
      <c r="A49" s="64"/>
      <c r="B49" s="64"/>
      <c r="C49" s="62"/>
      <c r="W49" s="16">
        <v>34</v>
      </c>
      <c r="X49" s="44" t="str">
        <f t="shared" si="2"/>
        <v/>
      </c>
      <c r="Z49" s="16" t="s">
        <v>14</v>
      </c>
      <c r="AA49" s="16" t="s">
        <v>25</v>
      </c>
      <c r="AB49" s="16" t="s">
        <v>237</v>
      </c>
      <c r="AC49" s="16" t="s">
        <v>238</v>
      </c>
      <c r="AD49" s="21">
        <f t="shared" si="0"/>
        <v>5</v>
      </c>
      <c r="AE49" s="21"/>
    </row>
    <row r="50" spans="1:31" x14ac:dyDescent="0.25">
      <c r="A50" s="3" t="s">
        <v>239</v>
      </c>
      <c r="B50" s="3"/>
      <c r="C50" s="3"/>
      <c r="D50" s="3"/>
      <c r="E50" s="3"/>
      <c r="F50" s="3"/>
      <c r="G50" s="3"/>
      <c r="H50" s="3"/>
      <c r="W50" s="16">
        <v>35</v>
      </c>
      <c r="X50" s="44" t="str">
        <f t="shared" si="2"/>
        <v/>
      </c>
      <c r="Z50" s="16" t="s">
        <v>14</v>
      </c>
      <c r="AA50" s="16" t="s">
        <v>25</v>
      </c>
      <c r="AB50" s="16" t="s">
        <v>240</v>
      </c>
      <c r="AC50" s="16" t="s">
        <v>241</v>
      </c>
      <c r="AD50" s="21">
        <f t="shared" si="0"/>
        <v>6</v>
      </c>
      <c r="AE50" s="21"/>
    </row>
    <row r="51" spans="1:31" x14ac:dyDescent="0.25">
      <c r="A51" s="93" t="s">
        <v>242</v>
      </c>
      <c r="B51" s="93"/>
      <c r="C51" s="93"/>
      <c r="D51" s="93"/>
      <c r="E51" s="93"/>
      <c r="F51" s="93"/>
      <c r="G51" s="93"/>
      <c r="H51" s="93"/>
      <c r="I51" s="51"/>
      <c r="W51" s="16">
        <v>36</v>
      </c>
      <c r="X51" s="44" t="str">
        <f t="shared" si="2"/>
        <v/>
      </c>
      <c r="Z51" s="16" t="s">
        <v>14</v>
      </c>
      <c r="AA51" s="16" t="s">
        <v>25</v>
      </c>
      <c r="AB51" s="16" t="s">
        <v>243</v>
      </c>
      <c r="AC51" s="16" t="s">
        <v>244</v>
      </c>
      <c r="AD51" s="21">
        <f t="shared" si="0"/>
        <v>7</v>
      </c>
      <c r="AE51" s="21"/>
    </row>
    <row r="52" spans="1:31" ht="17.25" x14ac:dyDescent="0.4">
      <c r="A52" s="56"/>
      <c r="B52" s="65" t="s">
        <v>245</v>
      </c>
      <c r="C52" s="66"/>
      <c r="D52" s="66"/>
      <c r="E52" s="66"/>
      <c r="F52" s="66"/>
      <c r="G52" s="66"/>
      <c r="H52" s="66"/>
      <c r="I52" s="67"/>
      <c r="W52" s="16">
        <v>37</v>
      </c>
      <c r="X52" s="44" t="str">
        <f t="shared" si="2"/>
        <v/>
      </c>
      <c r="Z52" s="16" t="s">
        <v>14</v>
      </c>
      <c r="AA52" s="16" t="s">
        <v>25</v>
      </c>
      <c r="AB52" s="16" t="s">
        <v>246</v>
      </c>
      <c r="AC52" s="16" t="s">
        <v>247</v>
      </c>
      <c r="AD52" s="21">
        <f t="shared" si="0"/>
        <v>8</v>
      </c>
      <c r="AE52" s="21"/>
    </row>
    <row r="53" spans="1:31" ht="17.25" x14ac:dyDescent="0.4">
      <c r="A53" s="56"/>
      <c r="B53" s="68" t="s">
        <v>248</v>
      </c>
      <c r="C53" s="69"/>
      <c r="D53" s="69"/>
      <c r="E53" s="69"/>
      <c r="F53" s="69"/>
      <c r="G53" s="69"/>
      <c r="H53" s="69"/>
      <c r="I53" s="67"/>
      <c r="J53" s="51"/>
      <c r="K53" s="51"/>
      <c r="L53" s="51"/>
      <c r="M53" s="51"/>
      <c r="N53" s="51"/>
      <c r="O53" s="51"/>
      <c r="P53" s="51"/>
      <c r="Q53" s="51"/>
      <c r="W53" s="16">
        <v>38</v>
      </c>
      <c r="X53" s="44" t="str">
        <f t="shared" si="2"/>
        <v/>
      </c>
      <c r="Z53" s="16" t="s">
        <v>14</v>
      </c>
      <c r="AA53" s="16" t="s">
        <v>25</v>
      </c>
      <c r="AB53" s="16" t="s">
        <v>249</v>
      </c>
      <c r="AC53" s="16" t="s">
        <v>250</v>
      </c>
      <c r="AD53" s="21">
        <f t="shared" si="0"/>
        <v>9</v>
      </c>
      <c r="AE53" s="21"/>
    </row>
    <row r="54" spans="1:31" ht="17.25" x14ac:dyDescent="0.4">
      <c r="A54" s="94" t="s">
        <v>251</v>
      </c>
      <c r="B54" s="94"/>
      <c r="C54" s="94"/>
      <c r="D54" s="94"/>
      <c r="E54" s="94"/>
      <c r="F54" s="94"/>
      <c r="G54" s="94"/>
      <c r="H54" s="94"/>
      <c r="I54" s="67"/>
      <c r="J54" s="67"/>
      <c r="K54" s="67"/>
      <c r="L54" s="67"/>
      <c r="M54" s="67"/>
      <c r="N54" s="67"/>
      <c r="O54" s="67"/>
      <c r="P54" s="51"/>
      <c r="Q54" s="51"/>
      <c r="R54" s="51"/>
      <c r="S54" s="51"/>
      <c r="T54" s="51"/>
      <c r="U54" s="51"/>
      <c r="V54" s="51"/>
      <c r="W54" s="16">
        <v>39</v>
      </c>
      <c r="X54" s="44" t="str">
        <f t="shared" si="2"/>
        <v/>
      </c>
      <c r="Z54" s="16" t="s">
        <v>14</v>
      </c>
      <c r="AA54" s="16" t="s">
        <v>25</v>
      </c>
      <c r="AB54" s="16" t="s">
        <v>252</v>
      </c>
      <c r="AC54" s="16" t="s">
        <v>253</v>
      </c>
      <c r="AD54" s="21">
        <f t="shared" si="0"/>
        <v>10</v>
      </c>
      <c r="AE54" s="21"/>
    </row>
    <row r="55" spans="1:31" ht="17.25" x14ac:dyDescent="0.4">
      <c r="A55" s="95" t="s">
        <v>254</v>
      </c>
      <c r="B55" s="95"/>
      <c r="C55" s="95"/>
      <c r="D55" s="95"/>
      <c r="E55" s="95"/>
      <c r="F55" s="95"/>
      <c r="G55" s="95"/>
      <c r="H55" s="95"/>
      <c r="I55" s="67"/>
      <c r="J55" s="67"/>
      <c r="K55" s="67"/>
      <c r="L55" s="67"/>
      <c r="M55" s="67"/>
      <c r="N55" s="67"/>
      <c r="O55" s="67"/>
      <c r="P55" s="51"/>
      <c r="Q55" s="51"/>
      <c r="R55" s="51"/>
      <c r="S55" s="51"/>
      <c r="T55" s="51"/>
      <c r="U55" s="51"/>
      <c r="V55" s="51"/>
      <c r="W55" s="16">
        <v>40</v>
      </c>
      <c r="X55" s="44" t="str">
        <f t="shared" si="2"/>
        <v/>
      </c>
      <c r="Z55" s="16" t="s">
        <v>14</v>
      </c>
      <c r="AA55" s="16" t="s">
        <v>25</v>
      </c>
      <c r="AB55" s="16" t="s">
        <v>255</v>
      </c>
      <c r="AC55" s="16" t="s">
        <v>256</v>
      </c>
      <c r="AD55" s="21">
        <f t="shared" si="0"/>
        <v>11</v>
      </c>
      <c r="AE55" s="21"/>
    </row>
    <row r="56" spans="1:31" ht="17.25" x14ac:dyDescent="0.4">
      <c r="A56" s="9" t="s">
        <v>257</v>
      </c>
      <c r="B56" s="9"/>
      <c r="C56" s="56"/>
      <c r="D56" s="22"/>
      <c r="E56" s="71"/>
      <c r="F56" s="22"/>
      <c r="G56" s="71"/>
      <c r="H56" s="46"/>
      <c r="I56" s="67"/>
      <c r="J56" s="67"/>
      <c r="K56" s="67"/>
      <c r="L56" s="67"/>
      <c r="M56" s="67"/>
      <c r="N56" s="67"/>
      <c r="O56" s="67"/>
      <c r="P56" s="51"/>
      <c r="Q56" s="51"/>
      <c r="R56" s="51"/>
      <c r="S56" s="51"/>
      <c r="T56" s="51"/>
      <c r="U56" s="51"/>
      <c r="V56" s="51"/>
      <c r="W56" s="16">
        <v>41</v>
      </c>
      <c r="X56" s="44" t="str">
        <f t="shared" si="2"/>
        <v/>
      </c>
      <c r="Z56" s="16" t="s">
        <v>14</v>
      </c>
      <c r="AA56" s="16" t="s">
        <v>25</v>
      </c>
      <c r="AB56" s="16" t="s">
        <v>258</v>
      </c>
      <c r="AC56" s="16" t="s">
        <v>259</v>
      </c>
      <c r="AD56" s="21">
        <f t="shared" si="0"/>
        <v>12</v>
      </c>
      <c r="AE56" s="21"/>
    </row>
    <row r="57" spans="1:31" x14ac:dyDescent="0.25">
      <c r="A57" s="9" t="s">
        <v>260</v>
      </c>
      <c r="B57" s="9"/>
      <c r="C57" s="56"/>
      <c r="D57" s="22"/>
      <c r="E57" s="71"/>
      <c r="F57" s="22"/>
      <c r="G57" s="71"/>
      <c r="H57" s="46"/>
      <c r="I57" s="51"/>
      <c r="J57" s="51"/>
      <c r="K57" s="51"/>
      <c r="L57" s="51"/>
      <c r="M57" s="51"/>
      <c r="N57" s="51"/>
      <c r="O57" s="51"/>
      <c r="P57" s="51"/>
      <c r="Q57" s="51"/>
      <c r="R57" s="51"/>
      <c r="S57" s="51"/>
      <c r="T57" s="51"/>
      <c r="U57" s="51"/>
      <c r="V57" s="51"/>
      <c r="W57" s="16">
        <v>42</v>
      </c>
      <c r="X57" s="44" t="str">
        <f t="shared" si="2"/>
        <v/>
      </c>
      <c r="Z57" s="16" t="s">
        <v>14</v>
      </c>
      <c r="AA57" s="16" t="s">
        <v>25</v>
      </c>
      <c r="AB57" s="16" t="s">
        <v>261</v>
      </c>
      <c r="AC57" s="16" t="s">
        <v>262</v>
      </c>
      <c r="AD57" s="21">
        <f t="shared" si="0"/>
        <v>13</v>
      </c>
      <c r="AE57" s="21"/>
    </row>
    <row r="58" spans="1:31" x14ac:dyDescent="0.25">
      <c r="A58" s="22" t="s">
        <v>263</v>
      </c>
      <c r="B58" s="88" t="s">
        <v>2</v>
      </c>
      <c r="C58" s="88"/>
      <c r="D58" s="88"/>
      <c r="E58" s="88"/>
      <c r="F58" s="88"/>
      <c r="G58" s="71"/>
      <c r="H58" s="46"/>
      <c r="I58" s="51"/>
      <c r="J58" s="51"/>
      <c r="K58" s="51"/>
      <c r="L58" s="51"/>
      <c r="M58" s="51"/>
      <c r="N58" s="51"/>
      <c r="O58" s="51"/>
      <c r="P58" s="51"/>
      <c r="Q58" s="51"/>
      <c r="R58" s="51"/>
      <c r="S58" s="51"/>
      <c r="T58" s="51"/>
      <c r="U58" s="51"/>
      <c r="V58" s="51"/>
      <c r="W58" s="16">
        <v>43</v>
      </c>
      <c r="X58" s="44" t="str">
        <f t="shared" si="2"/>
        <v/>
      </c>
      <c r="Z58" s="16" t="s">
        <v>14</v>
      </c>
      <c r="AA58" s="16" t="s">
        <v>25</v>
      </c>
      <c r="AB58" s="16" t="s">
        <v>264</v>
      </c>
      <c r="AC58" s="16" t="s">
        <v>265</v>
      </c>
      <c r="AD58" s="21">
        <f t="shared" si="0"/>
        <v>14</v>
      </c>
      <c r="AE58" s="21"/>
    </row>
    <row r="59" spans="1:31" x14ac:dyDescent="0.25">
      <c r="A59" s="22" t="s">
        <v>266</v>
      </c>
      <c r="B59" s="89" t="s">
        <v>2</v>
      </c>
      <c r="C59" s="89"/>
      <c r="D59" s="89"/>
      <c r="E59" s="89"/>
      <c r="F59" s="89"/>
      <c r="G59" s="89"/>
      <c r="H59" s="49" t="str">
        <f>IF(OR(B59="",B59="keine Auswahl getroffen"),"",IF(OR(B59=B60,B61=B59),"r",""))</f>
        <v/>
      </c>
      <c r="J59" s="51"/>
      <c r="K59" s="51"/>
      <c r="L59" s="51"/>
      <c r="M59" s="51"/>
      <c r="N59" s="51"/>
      <c r="O59" s="51"/>
      <c r="P59" s="51"/>
      <c r="Q59" s="51"/>
      <c r="R59" s="51"/>
      <c r="S59" s="51"/>
      <c r="T59" s="51"/>
      <c r="U59" s="51"/>
      <c r="V59" s="51"/>
      <c r="W59" s="16">
        <v>44</v>
      </c>
      <c r="X59" s="44" t="str">
        <f t="shared" si="2"/>
        <v/>
      </c>
      <c r="Z59" s="16" t="s">
        <v>14</v>
      </c>
      <c r="AA59" s="16" t="s">
        <v>25</v>
      </c>
      <c r="AB59" s="16" t="s">
        <v>267</v>
      </c>
      <c r="AC59" s="16" t="s">
        <v>268</v>
      </c>
      <c r="AD59" s="21">
        <f t="shared" si="0"/>
        <v>15</v>
      </c>
      <c r="AE59" s="21"/>
    </row>
    <row r="60" spans="1:31" x14ac:dyDescent="0.25">
      <c r="A60" s="22" t="s">
        <v>269</v>
      </c>
      <c r="B60" s="89" t="s">
        <v>2</v>
      </c>
      <c r="C60" s="89"/>
      <c r="D60" s="89"/>
      <c r="E60" s="89"/>
      <c r="F60" s="89"/>
      <c r="G60" s="89"/>
      <c r="H60" s="49" t="str">
        <f>IF(OR(B60="",B60="keine Auswahl getroffen"),"",IF(OR(B60=B61,B59=B60),"r",""))</f>
        <v/>
      </c>
      <c r="J60" s="51"/>
      <c r="K60" s="51"/>
      <c r="L60" s="51"/>
      <c r="M60" s="51"/>
      <c r="N60" s="51"/>
      <c r="O60" s="51"/>
      <c r="P60" s="51"/>
      <c r="Q60" s="51"/>
      <c r="R60" s="51"/>
      <c r="S60" s="51"/>
      <c r="T60" s="51"/>
      <c r="U60" s="51"/>
      <c r="V60" s="51"/>
      <c r="W60" s="16">
        <v>45</v>
      </c>
      <c r="X60" s="44" t="str">
        <f t="shared" si="2"/>
        <v/>
      </c>
      <c r="Z60" s="16" t="s">
        <v>14</v>
      </c>
      <c r="AA60" s="16" t="s">
        <v>25</v>
      </c>
      <c r="AB60" s="16" t="s">
        <v>270</v>
      </c>
      <c r="AC60" s="16" t="s">
        <v>271</v>
      </c>
      <c r="AD60" s="21">
        <f t="shared" si="0"/>
        <v>16</v>
      </c>
      <c r="AE60" s="21"/>
    </row>
    <row r="61" spans="1:31" x14ac:dyDescent="0.25">
      <c r="A61" s="22" t="s">
        <v>272</v>
      </c>
      <c r="B61" s="89" t="s">
        <v>2</v>
      </c>
      <c r="C61" s="89"/>
      <c r="D61" s="89"/>
      <c r="E61" s="89"/>
      <c r="F61" s="89"/>
      <c r="G61" s="89"/>
      <c r="H61" s="49" t="str">
        <f>IF(OR(B61="",B61="keine Auswahl getroffen"),"",IF(OR(B61=B60,B59=B61),"r",""))</f>
        <v/>
      </c>
      <c r="R61" s="51"/>
      <c r="S61" s="51"/>
      <c r="T61" s="51"/>
      <c r="U61" s="51"/>
      <c r="V61" s="51"/>
      <c r="W61" s="16">
        <v>46</v>
      </c>
      <c r="X61" s="44" t="str">
        <f t="shared" si="2"/>
        <v/>
      </c>
      <c r="Z61" s="16" t="s">
        <v>14</v>
      </c>
      <c r="AA61" s="16" t="s">
        <v>25</v>
      </c>
      <c r="AB61" s="16" t="s">
        <v>273</v>
      </c>
      <c r="AC61" s="16" t="s">
        <v>274</v>
      </c>
      <c r="AD61" s="21">
        <f t="shared" si="0"/>
        <v>17</v>
      </c>
      <c r="AE61" s="21"/>
    </row>
    <row r="62" spans="1:31" x14ac:dyDescent="0.25">
      <c r="A62" s="95" t="s">
        <v>275</v>
      </c>
      <c r="B62" s="95"/>
      <c r="C62" s="95"/>
      <c r="D62" s="95"/>
      <c r="E62" s="95"/>
      <c r="F62" s="95"/>
      <c r="G62" s="95"/>
      <c r="H62" s="95"/>
      <c r="I62" s="41"/>
      <c r="W62" s="16">
        <v>47</v>
      </c>
      <c r="X62" s="44" t="str">
        <f t="shared" si="2"/>
        <v/>
      </c>
      <c r="Z62" s="16" t="s">
        <v>14</v>
      </c>
      <c r="AA62" s="16" t="s">
        <v>25</v>
      </c>
      <c r="AB62" s="16" t="s">
        <v>276</v>
      </c>
      <c r="AC62" s="16" t="s">
        <v>277</v>
      </c>
      <c r="AD62" s="21">
        <f t="shared" si="0"/>
        <v>18</v>
      </c>
      <c r="AE62" s="21"/>
    </row>
    <row r="63" spans="1:31" x14ac:dyDescent="0.25">
      <c r="A63" s="9" t="s">
        <v>278</v>
      </c>
      <c r="B63" s="9"/>
      <c r="C63" s="34" t="s">
        <v>183</v>
      </c>
      <c r="D63" s="19"/>
      <c r="E63" s="34" t="s">
        <v>184</v>
      </c>
      <c r="F63" s="19"/>
      <c r="G63" s="34" t="s">
        <v>185</v>
      </c>
      <c r="H63" s="19"/>
      <c r="W63" s="16">
        <v>48</v>
      </c>
      <c r="X63" s="44" t="str">
        <f t="shared" si="2"/>
        <v/>
      </c>
      <c r="Z63" s="16" t="s">
        <v>14</v>
      </c>
      <c r="AA63" s="16" t="s">
        <v>25</v>
      </c>
      <c r="AB63" s="16" t="s">
        <v>279</v>
      </c>
      <c r="AC63" s="16" t="s">
        <v>280</v>
      </c>
      <c r="AD63" s="21">
        <f t="shared" si="0"/>
        <v>19</v>
      </c>
      <c r="AE63" s="21"/>
    </row>
    <row r="64" spans="1:31" x14ac:dyDescent="0.25">
      <c r="A64" s="9" t="s">
        <v>281</v>
      </c>
      <c r="B64" s="9"/>
      <c r="C64" s="34" t="s">
        <v>183</v>
      </c>
      <c r="D64" s="19"/>
      <c r="E64" s="34" t="s">
        <v>184</v>
      </c>
      <c r="F64" s="19"/>
      <c r="G64" s="34" t="s">
        <v>185</v>
      </c>
      <c r="H64" s="19"/>
      <c r="W64" s="16">
        <v>49</v>
      </c>
      <c r="X64" s="44" t="str">
        <f t="shared" si="2"/>
        <v/>
      </c>
      <c r="Z64" s="16" t="s">
        <v>14</v>
      </c>
      <c r="AA64" s="16" t="s">
        <v>25</v>
      </c>
      <c r="AB64" s="16" t="s">
        <v>282</v>
      </c>
      <c r="AC64" s="16" t="s">
        <v>283</v>
      </c>
      <c r="AD64" s="21">
        <f t="shared" si="0"/>
        <v>20</v>
      </c>
      <c r="AE64" s="21"/>
    </row>
    <row r="65" spans="1:31" x14ac:dyDescent="0.25">
      <c r="A65" s="95" t="s">
        <v>284</v>
      </c>
      <c r="B65" s="95"/>
      <c r="C65" s="95"/>
      <c r="D65" s="95"/>
      <c r="E65" s="95"/>
      <c r="F65" s="95"/>
      <c r="G65" s="95"/>
      <c r="H65" s="95"/>
      <c r="W65" s="16">
        <v>50</v>
      </c>
      <c r="X65" s="44" t="str">
        <f t="shared" si="2"/>
        <v/>
      </c>
      <c r="Z65" s="16" t="s">
        <v>14</v>
      </c>
      <c r="AA65" s="16" t="s">
        <v>25</v>
      </c>
      <c r="AB65" s="16" t="s">
        <v>285</v>
      </c>
      <c r="AC65" s="16" t="s">
        <v>286</v>
      </c>
      <c r="AD65" s="21">
        <f t="shared" si="0"/>
        <v>21</v>
      </c>
      <c r="AE65" s="21"/>
    </row>
    <row r="66" spans="1:31" x14ac:dyDescent="0.25">
      <c r="A66" s="2" t="s">
        <v>287</v>
      </c>
      <c r="B66" s="2"/>
      <c r="C66" s="2"/>
      <c r="D66" s="22"/>
      <c r="E66" s="37">
        <f>SUM(E68:E75)</f>
        <v>0</v>
      </c>
      <c r="F66" s="72"/>
      <c r="W66" s="16">
        <v>51</v>
      </c>
      <c r="X66" s="44" t="str">
        <f t="shared" si="2"/>
        <v/>
      </c>
      <c r="Z66" s="16" t="s">
        <v>14</v>
      </c>
      <c r="AA66" s="16" t="s">
        <v>25</v>
      </c>
      <c r="AB66" s="16" t="s">
        <v>288</v>
      </c>
      <c r="AC66" s="16" t="s">
        <v>289</v>
      </c>
      <c r="AD66" s="21">
        <f t="shared" si="0"/>
        <v>22</v>
      </c>
      <c r="AE66" s="21"/>
    </row>
    <row r="67" spans="1:31" x14ac:dyDescent="0.25">
      <c r="A67" s="73" t="s">
        <v>290</v>
      </c>
      <c r="B67" s="73"/>
      <c r="C67" s="73"/>
      <c r="D67" s="73"/>
      <c r="E67" s="73"/>
      <c r="F67" s="73"/>
      <c r="G67" s="73"/>
      <c r="H67" s="73"/>
      <c r="W67" s="16">
        <v>52</v>
      </c>
      <c r="X67" s="44" t="str">
        <f t="shared" si="2"/>
        <v/>
      </c>
      <c r="Z67" s="16" t="s">
        <v>14</v>
      </c>
      <c r="AA67" s="16" t="s">
        <v>25</v>
      </c>
      <c r="AB67" s="16" t="s">
        <v>291</v>
      </c>
      <c r="AC67" s="16" t="s">
        <v>292</v>
      </c>
      <c r="AD67" s="21">
        <f t="shared" si="0"/>
        <v>23</v>
      </c>
      <c r="AE67" s="21"/>
    </row>
    <row r="68" spans="1:31" x14ac:dyDescent="0.25">
      <c r="A68" s="2" t="s">
        <v>293</v>
      </c>
      <c r="B68" s="2"/>
      <c r="C68" s="2"/>
      <c r="D68" s="2"/>
      <c r="E68" s="40"/>
      <c r="F68" s="74"/>
      <c r="G68" s="74"/>
      <c r="H68" s="74"/>
      <c r="I68" s="51"/>
      <c r="W68" s="16">
        <v>53</v>
      </c>
      <c r="X68" s="44" t="str">
        <f t="shared" si="2"/>
        <v/>
      </c>
      <c r="Z68" s="16" t="s">
        <v>14</v>
      </c>
      <c r="AA68" s="16" t="s">
        <v>25</v>
      </c>
      <c r="AB68" s="16" t="s">
        <v>294</v>
      </c>
      <c r="AC68" s="16" t="s">
        <v>295</v>
      </c>
      <c r="AD68" s="21">
        <f t="shared" ref="AD68:AD131" si="3">IF(Z68=Z67,AD67+1,1)</f>
        <v>24</v>
      </c>
      <c r="AE68" s="21"/>
    </row>
    <row r="69" spans="1:31" x14ac:dyDescent="0.25">
      <c r="A69" s="2" t="s">
        <v>296</v>
      </c>
      <c r="B69" s="2"/>
      <c r="C69" s="2"/>
      <c r="D69" s="2"/>
      <c r="E69" s="40"/>
      <c r="F69" s="74"/>
      <c r="G69" s="74"/>
      <c r="H69" s="74"/>
      <c r="W69" s="16">
        <v>54</v>
      </c>
      <c r="X69" s="44" t="str">
        <f t="shared" si="2"/>
        <v/>
      </c>
      <c r="Z69" s="16" t="s">
        <v>14</v>
      </c>
      <c r="AA69" s="16" t="s">
        <v>25</v>
      </c>
      <c r="AB69" s="16" t="s">
        <v>297</v>
      </c>
      <c r="AC69" s="16" t="s">
        <v>298</v>
      </c>
      <c r="AD69" s="21">
        <f t="shared" si="3"/>
        <v>25</v>
      </c>
      <c r="AE69" s="21"/>
    </row>
    <row r="70" spans="1:31" x14ac:dyDescent="0.25">
      <c r="A70" s="2" t="s">
        <v>299</v>
      </c>
      <c r="B70" s="2"/>
      <c r="C70" s="2"/>
      <c r="D70" s="2"/>
      <c r="E70" s="40"/>
      <c r="F70" s="74"/>
      <c r="G70" s="74"/>
      <c r="H70" s="74"/>
      <c r="I70" s="51"/>
      <c r="J70" s="51"/>
      <c r="K70" s="51"/>
      <c r="L70" s="51"/>
      <c r="M70" s="51"/>
      <c r="N70" s="51"/>
      <c r="O70" s="51"/>
      <c r="P70" s="51"/>
      <c r="W70" s="16">
        <v>55</v>
      </c>
      <c r="X70" s="44" t="str">
        <f t="shared" si="2"/>
        <v/>
      </c>
      <c r="Z70" s="16" t="s">
        <v>14</v>
      </c>
      <c r="AA70" s="16" t="s">
        <v>25</v>
      </c>
      <c r="AB70" s="16" t="s">
        <v>300</v>
      </c>
      <c r="AC70" s="16" t="s">
        <v>301</v>
      </c>
      <c r="AD70" s="21">
        <f t="shared" si="3"/>
        <v>26</v>
      </c>
      <c r="AE70" s="21"/>
    </row>
    <row r="71" spans="1:31" x14ac:dyDescent="0.25">
      <c r="A71" s="2" t="s">
        <v>302</v>
      </c>
      <c r="B71" s="2"/>
      <c r="C71" s="2"/>
      <c r="D71" s="2"/>
      <c r="E71" s="40"/>
      <c r="F71" s="74"/>
      <c r="G71" s="74"/>
      <c r="H71" s="74"/>
      <c r="W71" s="16">
        <v>56</v>
      </c>
      <c r="X71" s="44" t="str">
        <f t="shared" si="2"/>
        <v/>
      </c>
      <c r="Z71" s="16" t="s">
        <v>23</v>
      </c>
      <c r="AA71" s="16" t="s">
        <v>33</v>
      </c>
      <c r="AB71" s="16" t="s">
        <v>303</v>
      </c>
      <c r="AC71" s="16" t="s">
        <v>304</v>
      </c>
      <c r="AD71" s="21">
        <f t="shared" si="3"/>
        <v>1</v>
      </c>
      <c r="AE71" s="21"/>
    </row>
    <row r="72" spans="1:31" x14ac:dyDescent="0.25">
      <c r="A72" s="2" t="s">
        <v>305</v>
      </c>
      <c r="B72" s="2"/>
      <c r="C72" s="2"/>
      <c r="D72" s="2"/>
      <c r="E72" s="40"/>
      <c r="F72" s="74"/>
      <c r="G72" s="74"/>
      <c r="H72" s="74"/>
      <c r="J72" s="51"/>
      <c r="K72" s="51"/>
      <c r="L72" s="51"/>
      <c r="M72" s="51"/>
      <c r="N72" s="51"/>
      <c r="O72" s="51"/>
      <c r="P72" s="51"/>
      <c r="W72" s="16">
        <v>57</v>
      </c>
      <c r="X72" s="44" t="str">
        <f t="shared" si="2"/>
        <v/>
      </c>
      <c r="Z72" s="16" t="s">
        <v>23</v>
      </c>
      <c r="AA72" s="16" t="s">
        <v>33</v>
      </c>
      <c r="AB72" s="16" t="s">
        <v>306</v>
      </c>
      <c r="AC72" s="16" t="s">
        <v>307</v>
      </c>
      <c r="AD72" s="21">
        <f t="shared" si="3"/>
        <v>2</v>
      </c>
      <c r="AE72" s="21"/>
    </row>
    <row r="73" spans="1:31" x14ac:dyDescent="0.25">
      <c r="A73" s="2" t="s">
        <v>308</v>
      </c>
      <c r="B73" s="2"/>
      <c r="C73" s="2"/>
      <c r="D73" s="2"/>
      <c r="E73" s="40"/>
      <c r="F73" s="74"/>
      <c r="G73" s="74"/>
      <c r="H73" s="74"/>
      <c r="W73" s="16">
        <v>58</v>
      </c>
      <c r="X73" s="44" t="str">
        <f t="shared" si="2"/>
        <v/>
      </c>
      <c r="Z73" s="16" t="s">
        <v>23</v>
      </c>
      <c r="AA73" s="16" t="s">
        <v>33</v>
      </c>
      <c r="AB73" s="16" t="s">
        <v>309</v>
      </c>
      <c r="AC73" s="16" t="s">
        <v>310</v>
      </c>
      <c r="AD73" s="21">
        <f t="shared" si="3"/>
        <v>3</v>
      </c>
      <c r="AE73" s="21"/>
    </row>
    <row r="74" spans="1:31" x14ac:dyDescent="0.25">
      <c r="A74" s="2" t="s">
        <v>311</v>
      </c>
      <c r="B74" s="2"/>
      <c r="C74" s="2"/>
      <c r="D74" s="2"/>
      <c r="E74" s="40"/>
      <c r="F74" s="74"/>
      <c r="G74" s="74"/>
      <c r="H74" s="74"/>
      <c r="W74" s="16">
        <v>59</v>
      </c>
      <c r="X74" s="44" t="str">
        <f t="shared" si="2"/>
        <v/>
      </c>
      <c r="Z74" s="16" t="s">
        <v>23</v>
      </c>
      <c r="AA74" s="16" t="s">
        <v>33</v>
      </c>
      <c r="AB74" s="16" t="s">
        <v>312</v>
      </c>
      <c r="AC74" s="16" t="s">
        <v>313</v>
      </c>
      <c r="AD74" s="21">
        <f t="shared" si="3"/>
        <v>4</v>
      </c>
      <c r="AE74" s="21"/>
    </row>
    <row r="75" spans="1:31" x14ac:dyDescent="0.25">
      <c r="A75" s="55" t="s">
        <v>314</v>
      </c>
      <c r="B75" s="89"/>
      <c r="C75" s="89"/>
      <c r="D75" s="89"/>
      <c r="E75" s="40"/>
      <c r="I75" s="51"/>
      <c r="W75" s="16">
        <v>60</v>
      </c>
      <c r="X75" s="44" t="str">
        <f t="shared" si="2"/>
        <v/>
      </c>
      <c r="Z75" s="16" t="s">
        <v>23</v>
      </c>
      <c r="AA75" s="16" t="s">
        <v>33</v>
      </c>
      <c r="AB75" s="16" t="s">
        <v>315</v>
      </c>
      <c r="AC75" s="16" t="s">
        <v>316</v>
      </c>
      <c r="AD75" s="21">
        <f t="shared" si="3"/>
        <v>5</v>
      </c>
      <c r="AE75" s="21"/>
    </row>
    <row r="76" spans="1:31" x14ac:dyDescent="0.25">
      <c r="A76" s="73" t="s">
        <v>317</v>
      </c>
      <c r="B76" s="73"/>
      <c r="C76" s="73"/>
      <c r="D76" s="73"/>
      <c r="E76" s="73"/>
      <c r="F76" s="73"/>
      <c r="G76" s="73"/>
      <c r="H76" s="73"/>
      <c r="X76" s="44"/>
      <c r="Z76" s="16" t="s">
        <v>23</v>
      </c>
      <c r="AA76" s="16" t="s">
        <v>33</v>
      </c>
      <c r="AB76" s="16" t="s">
        <v>318</v>
      </c>
      <c r="AC76" s="16" t="s">
        <v>319</v>
      </c>
      <c r="AD76" s="21">
        <f t="shared" si="3"/>
        <v>6</v>
      </c>
      <c r="AE76" s="21"/>
    </row>
    <row r="77" spans="1:31" x14ac:dyDescent="0.25">
      <c r="A77" s="2" t="s">
        <v>320</v>
      </c>
      <c r="B77" s="2"/>
      <c r="C77" s="2"/>
      <c r="D77" s="2"/>
      <c r="E77" s="40"/>
      <c r="F77" s="74"/>
      <c r="G77" s="74"/>
      <c r="H77" s="74"/>
      <c r="J77" s="51"/>
      <c r="K77" s="51"/>
      <c r="L77" s="51"/>
      <c r="M77" s="51"/>
      <c r="N77" s="51"/>
      <c r="O77" s="51"/>
      <c r="P77" s="51"/>
      <c r="X77" s="44"/>
      <c r="Z77" s="16" t="s">
        <v>23</v>
      </c>
      <c r="AA77" s="16" t="s">
        <v>33</v>
      </c>
      <c r="AB77" s="16" t="s">
        <v>321</v>
      </c>
      <c r="AC77" s="16" t="s">
        <v>322</v>
      </c>
      <c r="AD77" s="21">
        <f t="shared" si="3"/>
        <v>7</v>
      </c>
      <c r="AE77" s="21"/>
    </row>
    <row r="78" spans="1:31" x14ac:dyDescent="0.25">
      <c r="A78" s="2" t="s">
        <v>323</v>
      </c>
      <c r="B78" s="2"/>
      <c r="C78" s="2"/>
      <c r="D78" s="2"/>
      <c r="E78" s="40"/>
      <c r="F78" s="74"/>
      <c r="G78" s="74"/>
      <c r="H78" s="74"/>
      <c r="X78" s="44"/>
      <c r="Z78" s="16" t="s">
        <v>23</v>
      </c>
      <c r="AA78" s="16" t="s">
        <v>33</v>
      </c>
      <c r="AB78" s="16" t="s">
        <v>324</v>
      </c>
      <c r="AC78" s="16" t="s">
        <v>325</v>
      </c>
      <c r="AD78" s="21">
        <f t="shared" si="3"/>
        <v>8</v>
      </c>
      <c r="AE78" s="21"/>
    </row>
    <row r="79" spans="1:31" x14ac:dyDescent="0.25">
      <c r="A79" s="2" t="s">
        <v>326</v>
      </c>
      <c r="B79" s="2"/>
      <c r="C79" s="2"/>
      <c r="D79" s="2"/>
      <c r="E79" s="40"/>
      <c r="F79" s="74"/>
      <c r="G79" s="74"/>
      <c r="H79" s="74"/>
      <c r="X79" s="44"/>
      <c r="Z79" s="16" t="s">
        <v>23</v>
      </c>
      <c r="AA79" s="16" t="s">
        <v>33</v>
      </c>
      <c r="AB79" s="16" t="s">
        <v>327</v>
      </c>
      <c r="AC79" s="16" t="s">
        <v>328</v>
      </c>
      <c r="AD79" s="21">
        <f t="shared" si="3"/>
        <v>9</v>
      </c>
      <c r="AE79" s="21"/>
    </row>
    <row r="80" spans="1:31" x14ac:dyDescent="0.25">
      <c r="A80" s="2" t="s">
        <v>329</v>
      </c>
      <c r="B80" s="2"/>
      <c r="C80" s="2"/>
      <c r="D80" s="2"/>
      <c r="E80" s="40"/>
      <c r="F80" s="74"/>
      <c r="G80" s="74"/>
      <c r="H80" s="74"/>
      <c r="X80" s="44"/>
      <c r="Z80" s="16" t="s">
        <v>23</v>
      </c>
      <c r="AA80" s="16" t="s">
        <v>33</v>
      </c>
      <c r="AB80" s="16" t="s">
        <v>330</v>
      </c>
      <c r="AC80" s="16" t="s">
        <v>331</v>
      </c>
      <c r="AD80" s="21">
        <f t="shared" si="3"/>
        <v>10</v>
      </c>
      <c r="AE80" s="21"/>
    </row>
    <row r="81" spans="1:31" x14ac:dyDescent="0.25">
      <c r="A81" s="70" t="s">
        <v>332</v>
      </c>
      <c r="B81" s="70"/>
      <c r="C81" s="70"/>
      <c r="D81" s="70"/>
      <c r="E81" s="70"/>
      <c r="F81" s="70"/>
      <c r="G81" s="70"/>
      <c r="H81" s="70"/>
      <c r="I81" s="51"/>
      <c r="X81" s="44"/>
      <c r="Z81" s="16" t="s">
        <v>23</v>
      </c>
      <c r="AA81" s="16" t="s">
        <v>33</v>
      </c>
      <c r="AB81" s="16" t="s">
        <v>333</v>
      </c>
      <c r="AC81" s="16" t="s">
        <v>334</v>
      </c>
      <c r="AD81" s="21">
        <f t="shared" si="3"/>
        <v>11</v>
      </c>
      <c r="AE81" s="21"/>
    </row>
    <row r="82" spans="1:31" x14ac:dyDescent="0.25">
      <c r="A82" s="37">
        <f>D82+F82+H82</f>
        <v>0</v>
      </c>
      <c r="B82" s="75" t="s">
        <v>335</v>
      </c>
      <c r="C82" s="34" t="s">
        <v>183</v>
      </c>
      <c r="D82" s="56"/>
      <c r="E82" s="34" t="s">
        <v>184</v>
      </c>
      <c r="F82" s="56"/>
      <c r="G82" s="34" t="s">
        <v>185</v>
      </c>
      <c r="H82" s="56"/>
      <c r="X82" s="44"/>
      <c r="Z82" s="16" t="s">
        <v>23</v>
      </c>
      <c r="AA82" s="16" t="s">
        <v>33</v>
      </c>
      <c r="AB82" s="16" t="s">
        <v>336</v>
      </c>
      <c r="AC82" s="16" t="s">
        <v>337</v>
      </c>
      <c r="AD82" s="21">
        <f t="shared" si="3"/>
        <v>12</v>
      </c>
      <c r="AE82" s="21"/>
    </row>
    <row r="83" spans="1:31" x14ac:dyDescent="0.25">
      <c r="A83" s="37">
        <f>D83+F83+H83</f>
        <v>0</v>
      </c>
      <c r="B83" s="75" t="s">
        <v>338</v>
      </c>
      <c r="C83" s="34" t="s">
        <v>183</v>
      </c>
      <c r="D83" s="56"/>
      <c r="E83" s="34" t="s">
        <v>184</v>
      </c>
      <c r="F83" s="56"/>
      <c r="G83" s="34" t="s">
        <v>185</v>
      </c>
      <c r="H83" s="56"/>
      <c r="J83" s="51"/>
      <c r="K83" s="51"/>
      <c r="L83" s="51"/>
      <c r="M83" s="51"/>
      <c r="N83" s="51"/>
      <c r="O83" s="51"/>
      <c r="P83" s="51"/>
      <c r="X83" s="44"/>
      <c r="Z83" s="16" t="s">
        <v>23</v>
      </c>
      <c r="AA83" s="16" t="s">
        <v>33</v>
      </c>
      <c r="AB83" s="16" t="s">
        <v>339</v>
      </c>
      <c r="AC83" s="16" t="s">
        <v>340</v>
      </c>
      <c r="AD83" s="21">
        <f t="shared" si="3"/>
        <v>13</v>
      </c>
      <c r="AE83" s="21"/>
    </row>
    <row r="84" spans="1:31" x14ac:dyDescent="0.25">
      <c r="A84" s="37">
        <f>D84+F84+H84</f>
        <v>0</v>
      </c>
      <c r="B84" s="75" t="s">
        <v>341</v>
      </c>
      <c r="C84" s="34" t="s">
        <v>183</v>
      </c>
      <c r="D84" s="56"/>
      <c r="E84" s="34" t="s">
        <v>184</v>
      </c>
      <c r="F84" s="56"/>
      <c r="G84" s="34" t="s">
        <v>185</v>
      </c>
      <c r="H84" s="56"/>
      <c r="X84" s="44"/>
      <c r="Z84" s="16" t="s">
        <v>23</v>
      </c>
      <c r="AA84" s="16" t="s">
        <v>33</v>
      </c>
      <c r="AB84" s="16" t="s">
        <v>342</v>
      </c>
      <c r="AC84" s="16" t="s">
        <v>343</v>
      </c>
      <c r="AD84" s="21">
        <f t="shared" si="3"/>
        <v>14</v>
      </c>
      <c r="AE84" s="21"/>
    </row>
    <row r="85" spans="1:31" x14ac:dyDescent="0.25">
      <c r="A85" s="37">
        <f>D85+F85+H85</f>
        <v>0</v>
      </c>
      <c r="B85" s="75" t="s">
        <v>344</v>
      </c>
      <c r="C85" s="34" t="s">
        <v>183</v>
      </c>
      <c r="D85" s="56"/>
      <c r="E85" s="34" t="s">
        <v>184</v>
      </c>
      <c r="F85" s="56"/>
      <c r="G85" s="34" t="s">
        <v>185</v>
      </c>
      <c r="H85" s="56"/>
      <c r="X85" s="44"/>
      <c r="Z85" s="16" t="s">
        <v>23</v>
      </c>
      <c r="AA85" s="16" t="s">
        <v>33</v>
      </c>
      <c r="AB85" s="16" t="s">
        <v>345</v>
      </c>
      <c r="AC85" s="16" t="s">
        <v>346</v>
      </c>
      <c r="AD85" s="21">
        <f t="shared" si="3"/>
        <v>15</v>
      </c>
      <c r="AE85" s="21"/>
    </row>
    <row r="86" spans="1:31" x14ac:dyDescent="0.25">
      <c r="A86" s="37">
        <f>D86+F86+H86</f>
        <v>0</v>
      </c>
      <c r="B86" s="75" t="s">
        <v>347</v>
      </c>
      <c r="C86" s="34" t="s">
        <v>183</v>
      </c>
      <c r="D86" s="56"/>
      <c r="E86" s="34" t="s">
        <v>184</v>
      </c>
      <c r="F86" s="56"/>
      <c r="G86" s="34" t="s">
        <v>185</v>
      </c>
      <c r="H86" s="56"/>
      <c r="X86" s="44"/>
      <c r="Z86" s="16" t="s">
        <v>23</v>
      </c>
      <c r="AA86" s="16" t="s">
        <v>33</v>
      </c>
      <c r="AB86" s="16" t="s">
        <v>348</v>
      </c>
      <c r="AC86" s="16" t="s">
        <v>349</v>
      </c>
      <c r="AD86" s="21">
        <f t="shared" si="3"/>
        <v>16</v>
      </c>
      <c r="AE86" s="21"/>
    </row>
    <row r="87" spans="1:31" x14ac:dyDescent="0.25">
      <c r="A87" s="70" t="s">
        <v>350</v>
      </c>
      <c r="B87" s="70"/>
      <c r="C87" s="70"/>
      <c r="D87" s="70"/>
      <c r="E87" s="70"/>
      <c r="F87" s="70"/>
      <c r="G87" s="70"/>
      <c r="H87" s="70"/>
      <c r="X87" s="44"/>
      <c r="Z87" s="16" t="s">
        <v>23</v>
      </c>
      <c r="AA87" s="16" t="s">
        <v>33</v>
      </c>
      <c r="AB87" s="16" t="s">
        <v>351</v>
      </c>
      <c r="AC87" s="16" t="s">
        <v>352</v>
      </c>
      <c r="AD87" s="21">
        <f t="shared" si="3"/>
        <v>17</v>
      </c>
      <c r="AE87" s="21"/>
    </row>
    <row r="88" spans="1:31" x14ac:dyDescent="0.25">
      <c r="A88" s="9" t="s">
        <v>353</v>
      </c>
      <c r="B88" s="9"/>
      <c r="C88" s="19"/>
      <c r="D88" s="22"/>
      <c r="E88" s="71"/>
      <c r="F88" s="22"/>
      <c r="G88" s="71"/>
      <c r="H88" s="46"/>
      <c r="X88" s="44"/>
      <c r="Z88" s="16" t="s">
        <v>23</v>
      </c>
      <c r="AA88" s="16" t="s">
        <v>33</v>
      </c>
      <c r="AB88" s="16" t="s">
        <v>354</v>
      </c>
      <c r="AC88" s="16" t="s">
        <v>355</v>
      </c>
      <c r="AD88" s="21">
        <f t="shared" si="3"/>
        <v>18</v>
      </c>
      <c r="AE88" s="21"/>
    </row>
    <row r="89" spans="1:31" x14ac:dyDescent="0.25">
      <c r="A89" s="9" t="s">
        <v>356</v>
      </c>
      <c r="B89" s="9"/>
      <c r="C89" s="19"/>
      <c r="D89" s="22"/>
      <c r="E89" s="71"/>
      <c r="F89" s="22"/>
      <c r="G89" s="71"/>
      <c r="H89" s="46"/>
      <c r="X89" s="44"/>
      <c r="Z89" s="16" t="s">
        <v>23</v>
      </c>
      <c r="AA89" s="16" t="s">
        <v>33</v>
      </c>
      <c r="AB89" s="16" t="s">
        <v>357</v>
      </c>
      <c r="AC89" s="16" t="s">
        <v>358</v>
      </c>
      <c r="AD89" s="21">
        <f t="shared" si="3"/>
        <v>19</v>
      </c>
      <c r="AE89" s="21"/>
    </row>
    <row r="90" spans="1:31" ht="15.75" customHeight="1" x14ac:dyDescent="0.25">
      <c r="A90" s="9" t="s">
        <v>359</v>
      </c>
      <c r="B90" s="9"/>
      <c r="C90" s="19"/>
      <c r="D90" s="22"/>
      <c r="E90" s="71"/>
      <c r="F90" s="22"/>
      <c r="G90" s="71"/>
      <c r="H90" s="46"/>
      <c r="X90" s="44"/>
      <c r="Z90" s="16" t="s">
        <v>23</v>
      </c>
      <c r="AA90" s="16" t="s">
        <v>33</v>
      </c>
      <c r="AB90" s="16" t="s">
        <v>360</v>
      </c>
      <c r="AC90" s="16" t="s">
        <v>361</v>
      </c>
      <c r="AD90" s="21">
        <f t="shared" si="3"/>
        <v>20</v>
      </c>
      <c r="AE90" s="21"/>
    </row>
    <row r="91" spans="1:31" x14ac:dyDescent="0.25">
      <c r="A91" s="9" t="s">
        <v>362</v>
      </c>
      <c r="B91" s="9"/>
      <c r="C91" s="19"/>
      <c r="D91" s="22"/>
      <c r="E91" s="71"/>
      <c r="F91" s="22"/>
      <c r="G91" s="71"/>
      <c r="H91" s="46"/>
      <c r="X91" s="44"/>
      <c r="Z91" s="16" t="s">
        <v>23</v>
      </c>
      <c r="AA91" s="16" t="s">
        <v>33</v>
      </c>
      <c r="AB91" s="16" t="s">
        <v>363</v>
      </c>
      <c r="AC91" s="16" t="s">
        <v>364</v>
      </c>
      <c r="AD91" s="21">
        <f t="shared" si="3"/>
        <v>21</v>
      </c>
      <c r="AE91" s="21"/>
    </row>
    <row r="92" spans="1:31" x14ac:dyDescent="0.25">
      <c r="A92" s="9" t="s">
        <v>365</v>
      </c>
      <c r="B92" s="9"/>
      <c r="C92" s="19"/>
      <c r="D92" s="22"/>
      <c r="E92" s="71"/>
      <c r="F92" s="22"/>
      <c r="G92" s="71"/>
      <c r="H92" s="46"/>
      <c r="X92" s="44"/>
      <c r="Z92" s="16" t="s">
        <v>23</v>
      </c>
      <c r="AA92" s="16" t="s">
        <v>33</v>
      </c>
      <c r="AB92" s="16" t="s">
        <v>366</v>
      </c>
      <c r="AC92" s="16" t="s">
        <v>367</v>
      </c>
      <c r="AD92" s="21">
        <f t="shared" si="3"/>
        <v>22</v>
      </c>
      <c r="AE92" s="21"/>
    </row>
    <row r="93" spans="1:31" x14ac:dyDescent="0.25">
      <c r="A93" s="9" t="s">
        <v>368</v>
      </c>
      <c r="B93" s="9"/>
      <c r="C93" s="19"/>
      <c r="D93" s="22"/>
      <c r="E93" s="71"/>
      <c r="F93" s="22"/>
      <c r="G93" s="71"/>
      <c r="H93" s="46"/>
      <c r="X93" s="44"/>
      <c r="Z93" s="16" t="s">
        <v>23</v>
      </c>
      <c r="AA93" s="16" t="s">
        <v>33</v>
      </c>
      <c r="AB93" s="16" t="s">
        <v>369</v>
      </c>
      <c r="AC93" s="16" t="s">
        <v>370</v>
      </c>
      <c r="AD93" s="21">
        <f t="shared" si="3"/>
        <v>23</v>
      </c>
      <c r="AE93" s="21"/>
    </row>
    <row r="94" spans="1:31" x14ac:dyDescent="0.25">
      <c r="X94" s="44"/>
      <c r="Z94" s="16" t="s">
        <v>23</v>
      </c>
      <c r="AA94" s="16" t="s">
        <v>33</v>
      </c>
      <c r="AB94" s="16" t="s">
        <v>371</v>
      </c>
      <c r="AC94" s="16" t="s">
        <v>372</v>
      </c>
      <c r="AD94" s="21">
        <f t="shared" si="3"/>
        <v>24</v>
      </c>
      <c r="AE94" s="21"/>
    </row>
    <row r="95" spans="1:31" hidden="1" x14ac:dyDescent="0.25">
      <c r="X95" s="44"/>
      <c r="Z95" s="16" t="s">
        <v>23</v>
      </c>
      <c r="AA95" s="16" t="s">
        <v>33</v>
      </c>
      <c r="AB95" s="16" t="s">
        <v>373</v>
      </c>
      <c r="AC95" s="16" t="s">
        <v>374</v>
      </c>
      <c r="AD95" s="21">
        <f t="shared" si="3"/>
        <v>25</v>
      </c>
      <c r="AE95" s="21"/>
    </row>
    <row r="96" spans="1:31" hidden="1" x14ac:dyDescent="0.25">
      <c r="X96" s="44"/>
      <c r="Z96" s="16" t="s">
        <v>23</v>
      </c>
      <c r="AA96" s="16" t="s">
        <v>33</v>
      </c>
      <c r="AB96" s="16" t="s">
        <v>375</v>
      </c>
      <c r="AC96" s="16" t="s">
        <v>376</v>
      </c>
      <c r="AD96" s="21">
        <f t="shared" si="3"/>
        <v>26</v>
      </c>
      <c r="AE96" s="21"/>
    </row>
    <row r="97" spans="24:31" hidden="1" x14ac:dyDescent="0.25">
      <c r="X97" s="44"/>
      <c r="Z97" s="16" t="s">
        <v>23</v>
      </c>
      <c r="AA97" s="16" t="s">
        <v>33</v>
      </c>
      <c r="AB97" s="16" t="s">
        <v>377</v>
      </c>
      <c r="AC97" s="16" t="s">
        <v>378</v>
      </c>
      <c r="AD97" s="21">
        <f t="shared" si="3"/>
        <v>27</v>
      </c>
      <c r="AE97" s="21"/>
    </row>
    <row r="98" spans="24:31" hidden="1" x14ac:dyDescent="0.25">
      <c r="X98" s="44"/>
      <c r="Z98" s="16" t="s">
        <v>23</v>
      </c>
      <c r="AA98" s="16" t="s">
        <v>33</v>
      </c>
      <c r="AB98" s="16" t="s">
        <v>379</v>
      </c>
      <c r="AC98" s="16" t="s">
        <v>380</v>
      </c>
      <c r="AD98" s="21">
        <f t="shared" si="3"/>
        <v>28</v>
      </c>
      <c r="AE98" s="21"/>
    </row>
    <row r="99" spans="24:31" hidden="1" x14ac:dyDescent="0.25">
      <c r="X99" s="44"/>
      <c r="Z99" s="16" t="s">
        <v>23</v>
      </c>
      <c r="AA99" s="16" t="s">
        <v>33</v>
      </c>
      <c r="AB99" s="16" t="s">
        <v>381</v>
      </c>
      <c r="AC99" s="16" t="s">
        <v>382</v>
      </c>
      <c r="AD99" s="21">
        <f t="shared" si="3"/>
        <v>29</v>
      </c>
      <c r="AE99" s="21"/>
    </row>
    <row r="100" spans="24:31" hidden="1" x14ac:dyDescent="0.25">
      <c r="X100" s="44"/>
      <c r="Z100" s="16" t="s">
        <v>23</v>
      </c>
      <c r="AA100" s="16" t="s">
        <v>33</v>
      </c>
      <c r="AB100" s="16" t="s">
        <v>383</v>
      </c>
      <c r="AC100" s="16" t="s">
        <v>384</v>
      </c>
      <c r="AD100" s="21">
        <f t="shared" si="3"/>
        <v>30</v>
      </c>
      <c r="AE100" s="21"/>
    </row>
    <row r="101" spans="24:31" hidden="1" x14ac:dyDescent="0.25">
      <c r="X101" s="44"/>
      <c r="Z101" s="16" t="s">
        <v>23</v>
      </c>
      <c r="AA101" s="16" t="s">
        <v>33</v>
      </c>
      <c r="AB101" s="16" t="s">
        <v>385</v>
      </c>
      <c r="AC101" s="16" t="s">
        <v>386</v>
      </c>
      <c r="AD101" s="21">
        <f t="shared" si="3"/>
        <v>31</v>
      </c>
      <c r="AE101" s="21"/>
    </row>
    <row r="102" spans="24:31" hidden="1" x14ac:dyDescent="0.25">
      <c r="X102" s="44"/>
      <c r="Z102" s="16" t="s">
        <v>23</v>
      </c>
      <c r="AA102" s="16" t="s">
        <v>33</v>
      </c>
      <c r="AB102" s="16" t="s">
        <v>387</v>
      </c>
      <c r="AC102" s="16" t="s">
        <v>388</v>
      </c>
      <c r="AD102" s="21">
        <f t="shared" si="3"/>
        <v>32</v>
      </c>
      <c r="AE102" s="21"/>
    </row>
    <row r="103" spans="24:31" hidden="1" x14ac:dyDescent="0.25">
      <c r="X103" s="44"/>
      <c r="Z103" s="16" t="s">
        <v>23</v>
      </c>
      <c r="AA103" s="16" t="s">
        <v>33</v>
      </c>
      <c r="AB103" s="16" t="s">
        <v>389</v>
      </c>
      <c r="AC103" s="16" t="s">
        <v>390</v>
      </c>
      <c r="AD103" s="21">
        <f t="shared" si="3"/>
        <v>33</v>
      </c>
      <c r="AE103" s="21"/>
    </row>
    <row r="104" spans="24:31" hidden="1" x14ac:dyDescent="0.25">
      <c r="X104" s="44"/>
      <c r="Z104" s="16" t="s">
        <v>23</v>
      </c>
      <c r="AA104" s="16" t="s">
        <v>33</v>
      </c>
      <c r="AB104" s="16" t="s">
        <v>391</v>
      </c>
      <c r="AC104" s="16" t="s">
        <v>392</v>
      </c>
      <c r="AD104" s="21">
        <f t="shared" si="3"/>
        <v>34</v>
      </c>
      <c r="AE104" s="21"/>
    </row>
    <row r="105" spans="24:31" hidden="1" x14ac:dyDescent="0.25">
      <c r="X105" s="44"/>
      <c r="Z105" s="16" t="s">
        <v>23</v>
      </c>
      <c r="AA105" s="16" t="s">
        <v>33</v>
      </c>
      <c r="AB105" s="16" t="s">
        <v>393</v>
      </c>
      <c r="AC105" s="16" t="s">
        <v>394</v>
      </c>
      <c r="AD105" s="21">
        <f t="shared" si="3"/>
        <v>35</v>
      </c>
      <c r="AE105" s="21"/>
    </row>
    <row r="106" spans="24:31" hidden="1" x14ac:dyDescent="0.25">
      <c r="X106" s="44"/>
      <c r="Z106" s="16" t="s">
        <v>23</v>
      </c>
      <c r="AA106" s="16" t="s">
        <v>33</v>
      </c>
      <c r="AB106" s="16" t="s">
        <v>395</v>
      </c>
      <c r="AC106" s="16" t="s">
        <v>396</v>
      </c>
      <c r="AD106" s="21">
        <f t="shared" si="3"/>
        <v>36</v>
      </c>
      <c r="AE106" s="21"/>
    </row>
    <row r="107" spans="24:31" hidden="1" x14ac:dyDescent="0.25">
      <c r="X107" s="44"/>
      <c r="Z107" s="16" t="s">
        <v>23</v>
      </c>
      <c r="AA107" s="16" t="s">
        <v>33</v>
      </c>
      <c r="AB107" s="16" t="s">
        <v>397</v>
      </c>
      <c r="AC107" s="16" t="s">
        <v>398</v>
      </c>
      <c r="AD107" s="21">
        <f t="shared" si="3"/>
        <v>37</v>
      </c>
      <c r="AE107" s="21"/>
    </row>
    <row r="108" spans="24:31" hidden="1" x14ac:dyDescent="0.25">
      <c r="X108" s="44"/>
      <c r="Z108" s="16" t="s">
        <v>23</v>
      </c>
      <c r="AA108" s="16" t="s">
        <v>33</v>
      </c>
      <c r="AB108" s="16" t="s">
        <v>399</v>
      </c>
      <c r="AC108" s="16" t="s">
        <v>400</v>
      </c>
      <c r="AD108" s="21">
        <f t="shared" si="3"/>
        <v>38</v>
      </c>
      <c r="AE108" s="21"/>
    </row>
    <row r="109" spans="24:31" hidden="1" x14ac:dyDescent="0.25">
      <c r="X109" s="44"/>
      <c r="Z109" s="16" t="s">
        <v>23</v>
      </c>
      <c r="AA109" s="16" t="s">
        <v>33</v>
      </c>
      <c r="AB109" s="16" t="s">
        <v>401</v>
      </c>
      <c r="AC109" s="16" t="s">
        <v>402</v>
      </c>
      <c r="AD109" s="21">
        <f t="shared" si="3"/>
        <v>39</v>
      </c>
      <c r="AE109" s="21"/>
    </row>
    <row r="110" spans="24:31" hidden="1" x14ac:dyDescent="0.25">
      <c r="X110" s="44"/>
      <c r="Z110" s="16" t="s">
        <v>23</v>
      </c>
      <c r="AA110" s="16" t="s">
        <v>33</v>
      </c>
      <c r="AB110" s="16" t="s">
        <v>403</v>
      </c>
      <c r="AC110" s="16" t="s">
        <v>404</v>
      </c>
      <c r="AD110" s="21">
        <f t="shared" si="3"/>
        <v>40</v>
      </c>
      <c r="AE110" s="21"/>
    </row>
    <row r="111" spans="24:31" hidden="1" x14ac:dyDescent="0.25">
      <c r="X111" s="44"/>
      <c r="Z111" s="16" t="s">
        <v>31</v>
      </c>
      <c r="AA111" s="16" t="s">
        <v>41</v>
      </c>
      <c r="AB111" s="16" t="s">
        <v>405</v>
      </c>
      <c r="AC111" s="16" t="s">
        <v>406</v>
      </c>
      <c r="AD111" s="21">
        <f t="shared" si="3"/>
        <v>1</v>
      </c>
      <c r="AE111" s="21"/>
    </row>
    <row r="112" spans="24:31" hidden="1" x14ac:dyDescent="0.25">
      <c r="X112" s="44"/>
      <c r="Z112" s="16" t="s">
        <v>31</v>
      </c>
      <c r="AA112" s="16" t="s">
        <v>41</v>
      </c>
      <c r="AB112" s="16" t="s">
        <v>407</v>
      </c>
      <c r="AC112" s="16" t="s">
        <v>408</v>
      </c>
      <c r="AD112" s="21">
        <f t="shared" si="3"/>
        <v>2</v>
      </c>
      <c r="AE112" s="21"/>
    </row>
    <row r="113" spans="24:31" hidden="1" x14ac:dyDescent="0.25">
      <c r="X113" s="44"/>
      <c r="Z113" s="16" t="s">
        <v>31</v>
      </c>
      <c r="AA113" s="16" t="s">
        <v>41</v>
      </c>
      <c r="AB113" s="16" t="s">
        <v>409</v>
      </c>
      <c r="AC113" s="16" t="s">
        <v>410</v>
      </c>
      <c r="AD113" s="21">
        <f t="shared" si="3"/>
        <v>3</v>
      </c>
      <c r="AE113" s="21"/>
    </row>
    <row r="114" spans="24:31" hidden="1" x14ac:dyDescent="0.25">
      <c r="X114" s="44"/>
      <c r="Z114" s="16" t="s">
        <v>31</v>
      </c>
      <c r="AA114" s="16" t="s">
        <v>41</v>
      </c>
      <c r="AB114" s="16" t="s">
        <v>411</v>
      </c>
      <c r="AC114" s="16" t="s">
        <v>412</v>
      </c>
      <c r="AD114" s="21">
        <f t="shared" si="3"/>
        <v>4</v>
      </c>
      <c r="AE114" s="21"/>
    </row>
    <row r="115" spans="24:31" hidden="1" x14ac:dyDescent="0.25">
      <c r="X115" s="44"/>
      <c r="Z115" s="16" t="s">
        <v>31</v>
      </c>
      <c r="AA115" s="16" t="s">
        <v>41</v>
      </c>
      <c r="AB115" s="16" t="s">
        <v>413</v>
      </c>
      <c r="AC115" s="16" t="s">
        <v>414</v>
      </c>
      <c r="AD115" s="21">
        <f t="shared" si="3"/>
        <v>5</v>
      </c>
      <c r="AE115" s="21"/>
    </row>
    <row r="116" spans="24:31" hidden="1" x14ac:dyDescent="0.25">
      <c r="X116" s="44"/>
      <c r="Z116" s="16" t="s">
        <v>31</v>
      </c>
      <c r="AA116" s="16" t="s">
        <v>41</v>
      </c>
      <c r="AB116" s="16" t="s">
        <v>415</v>
      </c>
      <c r="AC116" s="16" t="s">
        <v>416</v>
      </c>
      <c r="AD116" s="21">
        <f t="shared" si="3"/>
        <v>6</v>
      </c>
      <c r="AE116" s="21"/>
    </row>
    <row r="117" spans="24:31" hidden="1" x14ac:dyDescent="0.25">
      <c r="X117" s="44"/>
      <c r="Z117" s="16" t="s">
        <v>31</v>
      </c>
      <c r="AA117" s="16" t="s">
        <v>41</v>
      </c>
      <c r="AB117" s="16" t="s">
        <v>417</v>
      </c>
      <c r="AC117" s="16" t="s">
        <v>418</v>
      </c>
      <c r="AD117" s="21">
        <f t="shared" si="3"/>
        <v>7</v>
      </c>
      <c r="AE117" s="21"/>
    </row>
    <row r="118" spans="24:31" hidden="1" x14ac:dyDescent="0.25">
      <c r="X118" s="44"/>
      <c r="Z118" s="16" t="s">
        <v>31</v>
      </c>
      <c r="AA118" s="16" t="s">
        <v>41</v>
      </c>
      <c r="AB118" s="16" t="s">
        <v>419</v>
      </c>
      <c r="AC118" s="16" t="s">
        <v>420</v>
      </c>
      <c r="AD118" s="21">
        <f t="shared" si="3"/>
        <v>8</v>
      </c>
      <c r="AE118" s="21"/>
    </row>
    <row r="119" spans="24:31" hidden="1" x14ac:dyDescent="0.25">
      <c r="X119" s="44"/>
      <c r="Z119" s="16" t="s">
        <v>31</v>
      </c>
      <c r="AA119" s="16" t="s">
        <v>41</v>
      </c>
      <c r="AB119" s="16" t="s">
        <v>421</v>
      </c>
      <c r="AC119" s="16" t="s">
        <v>422</v>
      </c>
      <c r="AD119" s="21">
        <f t="shared" si="3"/>
        <v>9</v>
      </c>
      <c r="AE119" s="21"/>
    </row>
    <row r="120" spans="24:31" hidden="1" x14ac:dyDescent="0.25">
      <c r="X120" s="44"/>
      <c r="Z120" s="16" t="s">
        <v>31</v>
      </c>
      <c r="AA120" s="16" t="s">
        <v>41</v>
      </c>
      <c r="AB120" s="16" t="s">
        <v>423</v>
      </c>
      <c r="AC120" s="16" t="s">
        <v>424</v>
      </c>
      <c r="AD120" s="21">
        <f t="shared" si="3"/>
        <v>10</v>
      </c>
      <c r="AE120" s="21"/>
    </row>
    <row r="121" spans="24:31" hidden="1" x14ac:dyDescent="0.25">
      <c r="X121" s="44"/>
      <c r="Z121" s="16" t="s">
        <v>31</v>
      </c>
      <c r="AA121" s="16" t="s">
        <v>41</v>
      </c>
      <c r="AB121" s="16" t="s">
        <v>425</v>
      </c>
      <c r="AC121" s="16" t="s">
        <v>426</v>
      </c>
      <c r="AD121" s="21">
        <f t="shared" si="3"/>
        <v>11</v>
      </c>
      <c r="AE121" s="21"/>
    </row>
    <row r="122" spans="24:31" hidden="1" x14ac:dyDescent="0.25">
      <c r="X122" s="44"/>
      <c r="Z122" s="16" t="s">
        <v>31</v>
      </c>
      <c r="AA122" s="16" t="s">
        <v>41</v>
      </c>
      <c r="AB122" s="16" t="s">
        <v>427</v>
      </c>
      <c r="AC122" s="16" t="s">
        <v>428</v>
      </c>
      <c r="AD122" s="21">
        <f t="shared" si="3"/>
        <v>12</v>
      </c>
      <c r="AE122" s="21"/>
    </row>
    <row r="123" spans="24:31" hidden="1" x14ac:dyDescent="0.25">
      <c r="X123" s="44"/>
      <c r="Z123" s="16" t="s">
        <v>31</v>
      </c>
      <c r="AA123" s="16" t="s">
        <v>41</v>
      </c>
      <c r="AB123" s="16" t="s">
        <v>429</v>
      </c>
      <c r="AC123" s="16" t="s">
        <v>430</v>
      </c>
      <c r="AD123" s="21">
        <f t="shared" si="3"/>
        <v>13</v>
      </c>
      <c r="AE123" s="21"/>
    </row>
    <row r="124" spans="24:31" hidden="1" x14ac:dyDescent="0.25">
      <c r="X124" s="44"/>
      <c r="Z124" s="16" t="s">
        <v>31</v>
      </c>
      <c r="AA124" s="16" t="s">
        <v>41</v>
      </c>
      <c r="AB124" s="16" t="s">
        <v>431</v>
      </c>
      <c r="AC124" s="16" t="s">
        <v>432</v>
      </c>
      <c r="AD124" s="21">
        <f t="shared" si="3"/>
        <v>14</v>
      </c>
      <c r="AE124" s="21"/>
    </row>
    <row r="125" spans="24:31" hidden="1" x14ac:dyDescent="0.25">
      <c r="X125" s="44"/>
      <c r="Z125" s="16" t="s">
        <v>31</v>
      </c>
      <c r="AA125" s="16" t="s">
        <v>41</v>
      </c>
      <c r="AB125" s="16" t="s">
        <v>433</v>
      </c>
      <c r="AC125" s="16" t="s">
        <v>434</v>
      </c>
      <c r="AD125" s="21">
        <f t="shared" si="3"/>
        <v>15</v>
      </c>
      <c r="AE125" s="21"/>
    </row>
    <row r="126" spans="24:31" hidden="1" x14ac:dyDescent="0.25">
      <c r="X126" s="44"/>
      <c r="Z126" s="16" t="s">
        <v>31</v>
      </c>
      <c r="AA126" s="16" t="s">
        <v>41</v>
      </c>
      <c r="AB126" s="16" t="s">
        <v>435</v>
      </c>
      <c r="AC126" s="16" t="s">
        <v>436</v>
      </c>
      <c r="AD126" s="21">
        <f t="shared" si="3"/>
        <v>16</v>
      </c>
      <c r="AE126" s="21"/>
    </row>
    <row r="127" spans="24:31" hidden="1" x14ac:dyDescent="0.25">
      <c r="X127" s="44"/>
      <c r="Z127" s="16" t="s">
        <v>31</v>
      </c>
      <c r="AA127" s="16" t="s">
        <v>41</v>
      </c>
      <c r="AB127" s="16" t="s">
        <v>437</v>
      </c>
      <c r="AC127" s="16" t="s">
        <v>438</v>
      </c>
      <c r="AD127" s="21">
        <f t="shared" si="3"/>
        <v>17</v>
      </c>
      <c r="AE127" s="21"/>
    </row>
    <row r="128" spans="24:31" hidden="1" x14ac:dyDescent="0.25">
      <c r="X128" s="44"/>
      <c r="Z128" s="16" t="s">
        <v>31</v>
      </c>
      <c r="AA128" s="16" t="s">
        <v>41</v>
      </c>
      <c r="AB128" s="16" t="s">
        <v>439</v>
      </c>
      <c r="AC128" s="16" t="s">
        <v>440</v>
      </c>
      <c r="AD128" s="21">
        <f t="shared" si="3"/>
        <v>18</v>
      </c>
      <c r="AE128" s="21"/>
    </row>
    <row r="129" spans="24:31" hidden="1" x14ac:dyDescent="0.25">
      <c r="X129" s="44"/>
      <c r="Z129" s="16" t="s">
        <v>31</v>
      </c>
      <c r="AA129" s="16" t="s">
        <v>41</v>
      </c>
      <c r="AB129" s="16" t="s">
        <v>441</v>
      </c>
      <c r="AC129" s="16" t="s">
        <v>442</v>
      </c>
      <c r="AD129" s="21">
        <f t="shared" si="3"/>
        <v>19</v>
      </c>
      <c r="AE129" s="21"/>
    </row>
    <row r="130" spans="24:31" hidden="1" x14ac:dyDescent="0.25">
      <c r="X130" s="44"/>
      <c r="Z130" s="16" t="s">
        <v>31</v>
      </c>
      <c r="AA130" s="16" t="s">
        <v>41</v>
      </c>
      <c r="AB130" s="16" t="s">
        <v>443</v>
      </c>
      <c r="AC130" s="16" t="s">
        <v>444</v>
      </c>
      <c r="AD130" s="21">
        <f t="shared" si="3"/>
        <v>20</v>
      </c>
      <c r="AE130" s="21"/>
    </row>
    <row r="131" spans="24:31" hidden="1" x14ac:dyDescent="0.25">
      <c r="X131" s="44"/>
      <c r="Z131" s="16" t="s">
        <v>31</v>
      </c>
      <c r="AA131" s="16" t="s">
        <v>41</v>
      </c>
      <c r="AB131" s="16" t="s">
        <v>445</v>
      </c>
      <c r="AC131" s="16" t="s">
        <v>446</v>
      </c>
      <c r="AD131" s="21">
        <f t="shared" si="3"/>
        <v>21</v>
      </c>
      <c r="AE131" s="21"/>
    </row>
    <row r="132" spans="24:31" hidden="1" x14ac:dyDescent="0.25">
      <c r="X132" s="44"/>
      <c r="Z132" s="16" t="s">
        <v>31</v>
      </c>
      <c r="AA132" s="16" t="s">
        <v>41</v>
      </c>
      <c r="AB132" s="16" t="s">
        <v>447</v>
      </c>
      <c r="AC132" s="16" t="s">
        <v>448</v>
      </c>
      <c r="AD132" s="21">
        <f t="shared" ref="AD132:AD195" si="4">IF(Z132=Z131,AD131+1,1)</f>
        <v>22</v>
      </c>
      <c r="AE132" s="21"/>
    </row>
    <row r="133" spans="24:31" hidden="1" x14ac:dyDescent="0.25">
      <c r="X133" s="44"/>
      <c r="Z133" s="16" t="s">
        <v>31</v>
      </c>
      <c r="AA133" s="16" t="s">
        <v>41</v>
      </c>
      <c r="AB133" s="16" t="s">
        <v>449</v>
      </c>
      <c r="AC133" s="16" t="s">
        <v>450</v>
      </c>
      <c r="AD133" s="21">
        <f t="shared" si="4"/>
        <v>23</v>
      </c>
      <c r="AE133" s="21"/>
    </row>
    <row r="134" spans="24:31" hidden="1" x14ac:dyDescent="0.25">
      <c r="X134" s="44"/>
      <c r="Z134" s="16" t="s">
        <v>31</v>
      </c>
      <c r="AA134" s="16" t="s">
        <v>41</v>
      </c>
      <c r="AB134" s="16" t="s">
        <v>451</v>
      </c>
      <c r="AC134" s="16" t="s">
        <v>452</v>
      </c>
      <c r="AD134" s="21">
        <f t="shared" si="4"/>
        <v>24</v>
      </c>
      <c r="AE134" s="21"/>
    </row>
    <row r="135" spans="24:31" hidden="1" x14ac:dyDescent="0.25">
      <c r="X135" s="44"/>
      <c r="Z135" s="16" t="s">
        <v>31</v>
      </c>
      <c r="AA135" s="16" t="s">
        <v>41</v>
      </c>
      <c r="AB135" s="16" t="s">
        <v>453</v>
      </c>
      <c r="AC135" s="16" t="s">
        <v>454</v>
      </c>
      <c r="AD135" s="21">
        <f t="shared" si="4"/>
        <v>25</v>
      </c>
      <c r="AE135" s="21"/>
    </row>
    <row r="136" spans="24:31" hidden="1" x14ac:dyDescent="0.25">
      <c r="X136" s="44"/>
      <c r="Z136" s="16" t="s">
        <v>31</v>
      </c>
      <c r="AA136" s="16" t="s">
        <v>41</v>
      </c>
      <c r="AB136" s="16" t="s">
        <v>455</v>
      </c>
      <c r="AC136" s="16" t="s">
        <v>456</v>
      </c>
      <c r="AD136" s="21">
        <f t="shared" si="4"/>
        <v>26</v>
      </c>
      <c r="AE136" s="21"/>
    </row>
    <row r="137" spans="24:31" hidden="1" x14ac:dyDescent="0.25">
      <c r="X137" s="44"/>
      <c r="Z137" s="16" t="s">
        <v>31</v>
      </c>
      <c r="AA137" s="16" t="s">
        <v>41</v>
      </c>
      <c r="AB137" s="16" t="s">
        <v>457</v>
      </c>
      <c r="AC137" s="16" t="s">
        <v>458</v>
      </c>
      <c r="AD137" s="21">
        <f t="shared" si="4"/>
        <v>27</v>
      </c>
      <c r="AE137" s="21"/>
    </row>
    <row r="138" spans="24:31" hidden="1" x14ac:dyDescent="0.25">
      <c r="X138" s="44"/>
      <c r="Z138" s="16" t="s">
        <v>31</v>
      </c>
      <c r="AA138" s="16" t="s">
        <v>41</v>
      </c>
      <c r="AB138" s="16" t="s">
        <v>459</v>
      </c>
      <c r="AC138" s="16" t="s">
        <v>460</v>
      </c>
      <c r="AD138" s="21">
        <f t="shared" si="4"/>
        <v>28</v>
      </c>
      <c r="AE138" s="21"/>
    </row>
    <row r="139" spans="24:31" hidden="1" x14ac:dyDescent="0.25">
      <c r="X139" s="44"/>
      <c r="Z139" s="16" t="s">
        <v>31</v>
      </c>
      <c r="AA139" s="16" t="s">
        <v>41</v>
      </c>
      <c r="AB139" s="16" t="s">
        <v>461</v>
      </c>
      <c r="AC139" s="16" t="s">
        <v>462</v>
      </c>
      <c r="AD139" s="21">
        <f t="shared" si="4"/>
        <v>29</v>
      </c>
      <c r="AE139" s="21"/>
    </row>
    <row r="140" spans="24:31" hidden="1" x14ac:dyDescent="0.25">
      <c r="X140" s="44"/>
      <c r="Z140" s="16" t="s">
        <v>31</v>
      </c>
      <c r="AA140" s="16" t="s">
        <v>41</v>
      </c>
      <c r="AB140" s="16" t="s">
        <v>463</v>
      </c>
      <c r="AC140" s="16" t="s">
        <v>464</v>
      </c>
      <c r="AD140" s="21">
        <f t="shared" si="4"/>
        <v>30</v>
      </c>
      <c r="AE140" s="21"/>
    </row>
    <row r="141" spans="24:31" hidden="1" x14ac:dyDescent="0.25">
      <c r="X141" s="44"/>
      <c r="Z141" s="16" t="s">
        <v>31</v>
      </c>
      <c r="AA141" s="16" t="s">
        <v>41</v>
      </c>
      <c r="AB141" s="16" t="s">
        <v>465</v>
      </c>
      <c r="AC141" s="16" t="s">
        <v>466</v>
      </c>
      <c r="AD141" s="21">
        <f t="shared" si="4"/>
        <v>31</v>
      </c>
      <c r="AE141" s="21"/>
    </row>
    <row r="142" spans="24:31" hidden="1" x14ac:dyDescent="0.25">
      <c r="X142" s="44"/>
      <c r="Z142" s="16" t="s">
        <v>31</v>
      </c>
      <c r="AA142" s="16" t="s">
        <v>41</v>
      </c>
      <c r="AB142" s="16" t="s">
        <v>467</v>
      </c>
      <c r="AC142" s="16" t="s">
        <v>468</v>
      </c>
      <c r="AD142" s="21">
        <f t="shared" si="4"/>
        <v>32</v>
      </c>
      <c r="AE142" s="21"/>
    </row>
    <row r="143" spans="24:31" hidden="1" x14ac:dyDescent="0.25">
      <c r="X143" s="44"/>
      <c r="Z143" s="16" t="s">
        <v>31</v>
      </c>
      <c r="AA143" s="16" t="s">
        <v>41</v>
      </c>
      <c r="AB143" s="16" t="s">
        <v>469</v>
      </c>
      <c r="AC143" s="16" t="s">
        <v>470</v>
      </c>
      <c r="AD143" s="21">
        <f t="shared" si="4"/>
        <v>33</v>
      </c>
      <c r="AE143" s="21"/>
    </row>
    <row r="144" spans="24:31" hidden="1" x14ac:dyDescent="0.25">
      <c r="X144" s="44"/>
      <c r="Z144" s="16" t="s">
        <v>31</v>
      </c>
      <c r="AA144" s="16" t="s">
        <v>41</v>
      </c>
      <c r="AB144" s="16" t="s">
        <v>471</v>
      </c>
      <c r="AC144" s="16" t="s">
        <v>472</v>
      </c>
      <c r="AD144" s="21">
        <f t="shared" si="4"/>
        <v>34</v>
      </c>
      <c r="AE144" s="21"/>
    </row>
    <row r="145" spans="24:31" hidden="1" x14ac:dyDescent="0.25">
      <c r="X145" s="44"/>
      <c r="Z145" s="16" t="s">
        <v>31</v>
      </c>
      <c r="AA145" s="16" t="s">
        <v>41</v>
      </c>
      <c r="AB145" s="16" t="s">
        <v>473</v>
      </c>
      <c r="AC145" s="16" t="s">
        <v>474</v>
      </c>
      <c r="AD145" s="21">
        <f t="shared" si="4"/>
        <v>35</v>
      </c>
      <c r="AE145" s="21"/>
    </row>
    <row r="146" spans="24:31" hidden="1" x14ac:dyDescent="0.25">
      <c r="X146" s="44"/>
      <c r="Z146" s="16" t="s">
        <v>31</v>
      </c>
      <c r="AA146" s="16" t="s">
        <v>41</v>
      </c>
      <c r="AB146" s="16" t="s">
        <v>475</v>
      </c>
      <c r="AC146" s="16" t="s">
        <v>476</v>
      </c>
      <c r="AD146" s="21">
        <f t="shared" si="4"/>
        <v>36</v>
      </c>
      <c r="AE146" s="21"/>
    </row>
    <row r="147" spans="24:31" hidden="1" x14ac:dyDescent="0.25">
      <c r="X147" s="44"/>
      <c r="Z147" s="16" t="s">
        <v>31</v>
      </c>
      <c r="AA147" s="16" t="s">
        <v>41</v>
      </c>
      <c r="AB147" s="16" t="s">
        <v>477</v>
      </c>
      <c r="AC147" s="16" t="s">
        <v>478</v>
      </c>
      <c r="AD147" s="21">
        <f t="shared" si="4"/>
        <v>37</v>
      </c>
      <c r="AE147" s="21"/>
    </row>
    <row r="148" spans="24:31" hidden="1" x14ac:dyDescent="0.25">
      <c r="X148" s="44"/>
      <c r="Z148" s="16" t="s">
        <v>31</v>
      </c>
      <c r="AA148" s="16" t="s">
        <v>41</v>
      </c>
      <c r="AB148" s="16" t="s">
        <v>479</v>
      </c>
      <c r="AC148" s="16" t="s">
        <v>480</v>
      </c>
      <c r="AD148" s="21">
        <f t="shared" si="4"/>
        <v>38</v>
      </c>
      <c r="AE148" s="21"/>
    </row>
    <row r="149" spans="24:31" hidden="1" x14ac:dyDescent="0.25">
      <c r="X149" s="44"/>
      <c r="Z149" s="16" t="s">
        <v>31</v>
      </c>
      <c r="AA149" s="16" t="s">
        <v>41</v>
      </c>
      <c r="AB149" s="16" t="s">
        <v>481</v>
      </c>
      <c r="AC149" s="16" t="s">
        <v>482</v>
      </c>
      <c r="AD149" s="21">
        <f t="shared" si="4"/>
        <v>39</v>
      </c>
      <c r="AE149" s="21"/>
    </row>
    <row r="150" spans="24:31" hidden="1" x14ac:dyDescent="0.25">
      <c r="X150" s="44"/>
      <c r="Z150" s="16" t="s">
        <v>31</v>
      </c>
      <c r="AA150" s="16" t="s">
        <v>41</v>
      </c>
      <c r="AB150" s="16" t="s">
        <v>483</v>
      </c>
      <c r="AC150" s="16" t="s">
        <v>484</v>
      </c>
      <c r="AD150" s="21">
        <f t="shared" si="4"/>
        <v>40</v>
      </c>
      <c r="AE150" s="21"/>
    </row>
    <row r="151" spans="24:31" hidden="1" x14ac:dyDescent="0.25">
      <c r="X151" s="44"/>
      <c r="Z151" s="16" t="s">
        <v>31</v>
      </c>
      <c r="AA151" s="16" t="s">
        <v>41</v>
      </c>
      <c r="AB151" s="16" t="s">
        <v>485</v>
      </c>
      <c r="AC151" s="16" t="s">
        <v>486</v>
      </c>
      <c r="AD151" s="21">
        <f t="shared" si="4"/>
        <v>41</v>
      </c>
      <c r="AE151" s="21"/>
    </row>
    <row r="152" spans="24:31" hidden="1" x14ac:dyDescent="0.25">
      <c r="X152" s="44"/>
      <c r="Z152" s="16" t="s">
        <v>31</v>
      </c>
      <c r="AA152" s="16" t="s">
        <v>41</v>
      </c>
      <c r="AB152" s="16" t="s">
        <v>487</v>
      </c>
      <c r="AC152" s="16" t="s">
        <v>488</v>
      </c>
      <c r="AD152" s="21">
        <f t="shared" si="4"/>
        <v>42</v>
      </c>
      <c r="AE152" s="21"/>
    </row>
    <row r="153" spans="24:31" hidden="1" x14ac:dyDescent="0.25">
      <c r="X153" s="44"/>
      <c r="Z153" s="16" t="s">
        <v>31</v>
      </c>
      <c r="AA153" s="16" t="s">
        <v>41</v>
      </c>
      <c r="AB153" s="16" t="s">
        <v>489</v>
      </c>
      <c r="AC153" s="16" t="s">
        <v>490</v>
      </c>
      <c r="AD153" s="21">
        <f t="shared" si="4"/>
        <v>43</v>
      </c>
      <c r="AE153" s="21"/>
    </row>
    <row r="154" spans="24:31" hidden="1" x14ac:dyDescent="0.25">
      <c r="X154" s="44"/>
      <c r="Z154" s="16" t="s">
        <v>31</v>
      </c>
      <c r="AA154" s="16" t="s">
        <v>41</v>
      </c>
      <c r="AB154" s="16" t="s">
        <v>491</v>
      </c>
      <c r="AC154" s="16" t="s">
        <v>492</v>
      </c>
      <c r="AD154" s="21">
        <f t="shared" si="4"/>
        <v>44</v>
      </c>
      <c r="AE154" s="21"/>
    </row>
    <row r="155" spans="24:31" hidden="1" x14ac:dyDescent="0.25">
      <c r="X155" s="44"/>
      <c r="Z155" s="16" t="s">
        <v>31</v>
      </c>
      <c r="AA155" s="16" t="s">
        <v>41</v>
      </c>
      <c r="AB155" s="16" t="s">
        <v>493</v>
      </c>
      <c r="AC155" s="16" t="s">
        <v>494</v>
      </c>
      <c r="AD155" s="21">
        <f t="shared" si="4"/>
        <v>45</v>
      </c>
      <c r="AE155" s="21"/>
    </row>
    <row r="156" spans="24:31" hidden="1" x14ac:dyDescent="0.25">
      <c r="X156" s="44"/>
      <c r="Z156" s="16" t="s">
        <v>31</v>
      </c>
      <c r="AA156" s="16" t="s">
        <v>41</v>
      </c>
      <c r="AB156" s="16" t="s">
        <v>495</v>
      </c>
      <c r="AC156" s="16" t="s">
        <v>496</v>
      </c>
      <c r="AD156" s="21">
        <f t="shared" si="4"/>
        <v>46</v>
      </c>
      <c r="AE156" s="21"/>
    </row>
    <row r="157" spans="24:31" hidden="1" x14ac:dyDescent="0.25">
      <c r="X157" s="44"/>
      <c r="Z157" s="16" t="s">
        <v>31</v>
      </c>
      <c r="AA157" s="16" t="s">
        <v>41</v>
      </c>
      <c r="AB157" s="16" t="s">
        <v>497</v>
      </c>
      <c r="AC157" s="16" t="s">
        <v>498</v>
      </c>
      <c r="AD157" s="21">
        <f t="shared" si="4"/>
        <v>47</v>
      </c>
      <c r="AE157" s="21"/>
    </row>
    <row r="158" spans="24:31" hidden="1" x14ac:dyDescent="0.25">
      <c r="X158" s="44"/>
      <c r="Z158" s="16" t="s">
        <v>31</v>
      </c>
      <c r="AA158" s="16" t="s">
        <v>41</v>
      </c>
      <c r="AB158" s="16" t="s">
        <v>499</v>
      </c>
      <c r="AC158" s="16" t="s">
        <v>500</v>
      </c>
      <c r="AD158" s="21">
        <f t="shared" si="4"/>
        <v>48</v>
      </c>
      <c r="AE158" s="21"/>
    </row>
    <row r="159" spans="24:31" hidden="1" x14ac:dyDescent="0.25">
      <c r="X159" s="44"/>
      <c r="Z159" s="16" t="s">
        <v>31</v>
      </c>
      <c r="AA159" s="16" t="s">
        <v>41</v>
      </c>
      <c r="AB159" s="16" t="s">
        <v>501</v>
      </c>
      <c r="AC159" s="16" t="s">
        <v>502</v>
      </c>
      <c r="AD159" s="21">
        <f t="shared" si="4"/>
        <v>49</v>
      </c>
      <c r="AE159" s="21"/>
    </row>
    <row r="160" spans="24:31" hidden="1" x14ac:dyDescent="0.25">
      <c r="X160" s="44"/>
      <c r="Z160" s="16" t="s">
        <v>31</v>
      </c>
      <c r="AA160" s="16" t="s">
        <v>41</v>
      </c>
      <c r="AB160" s="16" t="s">
        <v>503</v>
      </c>
      <c r="AC160" s="16" t="s">
        <v>504</v>
      </c>
      <c r="AD160" s="21">
        <f t="shared" si="4"/>
        <v>50</v>
      </c>
      <c r="AE160" s="21"/>
    </row>
    <row r="161" spans="24:31" hidden="1" x14ac:dyDescent="0.25">
      <c r="X161" s="44"/>
      <c r="Z161" s="16" t="s">
        <v>31</v>
      </c>
      <c r="AA161" s="16" t="s">
        <v>41</v>
      </c>
      <c r="AB161" s="16" t="s">
        <v>505</v>
      </c>
      <c r="AC161" s="16" t="s">
        <v>506</v>
      </c>
      <c r="AD161" s="21">
        <f t="shared" si="4"/>
        <v>51</v>
      </c>
      <c r="AE161" s="21"/>
    </row>
    <row r="162" spans="24:31" hidden="1" x14ac:dyDescent="0.25">
      <c r="X162" s="44"/>
      <c r="Z162" s="16" t="s">
        <v>31</v>
      </c>
      <c r="AA162" s="16" t="s">
        <v>41</v>
      </c>
      <c r="AB162" s="16" t="s">
        <v>507</v>
      </c>
      <c r="AC162" s="16" t="s">
        <v>508</v>
      </c>
      <c r="AD162" s="21">
        <f t="shared" si="4"/>
        <v>52</v>
      </c>
      <c r="AE162" s="21"/>
    </row>
    <row r="163" spans="24:31" hidden="1" x14ac:dyDescent="0.25">
      <c r="X163" s="44"/>
      <c r="Z163" s="16" t="s">
        <v>31</v>
      </c>
      <c r="AA163" s="16" t="s">
        <v>41</v>
      </c>
      <c r="AB163" s="16" t="s">
        <v>509</v>
      </c>
      <c r="AC163" s="16" t="s">
        <v>510</v>
      </c>
      <c r="AD163" s="21">
        <f t="shared" si="4"/>
        <v>53</v>
      </c>
      <c r="AE163" s="21"/>
    </row>
    <row r="164" spans="24:31" hidden="1" x14ac:dyDescent="0.25">
      <c r="X164" s="44"/>
      <c r="Z164" s="16" t="s">
        <v>31</v>
      </c>
      <c r="AA164" s="16" t="s">
        <v>41</v>
      </c>
      <c r="AB164" s="16" t="s">
        <v>511</v>
      </c>
      <c r="AC164" s="16" t="s">
        <v>512</v>
      </c>
      <c r="AD164" s="21">
        <f t="shared" si="4"/>
        <v>54</v>
      </c>
      <c r="AE164" s="21"/>
    </row>
    <row r="165" spans="24:31" hidden="1" x14ac:dyDescent="0.25">
      <c r="X165" s="44"/>
      <c r="Z165" s="16" t="s">
        <v>31</v>
      </c>
      <c r="AA165" s="16" t="s">
        <v>41</v>
      </c>
      <c r="AB165" s="16" t="s">
        <v>513</v>
      </c>
      <c r="AC165" s="16" t="s">
        <v>514</v>
      </c>
      <c r="AD165" s="21">
        <f t="shared" si="4"/>
        <v>55</v>
      </c>
      <c r="AE165" s="21"/>
    </row>
    <row r="166" spans="24:31" hidden="1" x14ac:dyDescent="0.25">
      <c r="X166" s="44"/>
      <c r="Z166" s="16" t="s">
        <v>31</v>
      </c>
      <c r="AA166" s="16" t="s">
        <v>41</v>
      </c>
      <c r="AB166" s="16" t="s">
        <v>515</v>
      </c>
      <c r="AC166" s="16" t="s">
        <v>516</v>
      </c>
      <c r="AD166" s="21">
        <f t="shared" si="4"/>
        <v>56</v>
      </c>
      <c r="AE166" s="21"/>
    </row>
    <row r="167" spans="24:31" hidden="1" x14ac:dyDescent="0.25">
      <c r="X167" s="44"/>
      <c r="Z167" s="16" t="s">
        <v>31</v>
      </c>
      <c r="AA167" s="16" t="s">
        <v>41</v>
      </c>
      <c r="AB167" s="16" t="s">
        <v>517</v>
      </c>
      <c r="AC167" s="16" t="s">
        <v>518</v>
      </c>
      <c r="AD167" s="21">
        <f t="shared" si="4"/>
        <v>57</v>
      </c>
      <c r="AE167" s="21"/>
    </row>
    <row r="168" spans="24:31" hidden="1" x14ac:dyDescent="0.25">
      <c r="X168" s="44"/>
      <c r="Z168" s="16" t="s">
        <v>39</v>
      </c>
      <c r="AA168" s="16" t="s">
        <v>48</v>
      </c>
      <c r="AB168" s="16" t="s">
        <v>519</v>
      </c>
      <c r="AC168" s="16" t="s">
        <v>520</v>
      </c>
      <c r="AD168" s="21">
        <f t="shared" si="4"/>
        <v>1</v>
      </c>
      <c r="AE168" s="21"/>
    </row>
    <row r="169" spans="24:31" hidden="1" x14ac:dyDescent="0.25">
      <c r="X169" s="44"/>
      <c r="Z169" s="16" t="s">
        <v>39</v>
      </c>
      <c r="AA169" s="16" t="s">
        <v>48</v>
      </c>
      <c r="AB169" s="16" t="s">
        <v>521</v>
      </c>
      <c r="AC169" s="16" t="s">
        <v>522</v>
      </c>
      <c r="AD169" s="21">
        <f t="shared" si="4"/>
        <v>2</v>
      </c>
      <c r="AE169" s="21"/>
    </row>
    <row r="170" spans="24:31" hidden="1" x14ac:dyDescent="0.25">
      <c r="X170" s="44"/>
      <c r="Z170" s="16" t="s">
        <v>39</v>
      </c>
      <c r="AA170" s="16" t="s">
        <v>48</v>
      </c>
      <c r="AB170" s="16" t="s">
        <v>523</v>
      </c>
      <c r="AC170" s="16" t="s">
        <v>524</v>
      </c>
      <c r="AD170" s="21">
        <f t="shared" si="4"/>
        <v>3</v>
      </c>
      <c r="AE170" s="21"/>
    </row>
    <row r="171" spans="24:31" hidden="1" x14ac:dyDescent="0.25">
      <c r="X171" s="44"/>
      <c r="Z171" s="16" t="s">
        <v>39</v>
      </c>
      <c r="AA171" s="16" t="s">
        <v>48</v>
      </c>
      <c r="AB171" s="16" t="s">
        <v>525</v>
      </c>
      <c r="AC171" s="16" t="s">
        <v>526</v>
      </c>
      <c r="AD171" s="21">
        <f t="shared" si="4"/>
        <v>4</v>
      </c>
      <c r="AE171" s="21"/>
    </row>
    <row r="172" spans="24:31" hidden="1" x14ac:dyDescent="0.25">
      <c r="X172" s="44"/>
      <c r="Z172" s="16" t="s">
        <v>39</v>
      </c>
      <c r="AA172" s="16" t="s">
        <v>48</v>
      </c>
      <c r="AB172" s="16" t="s">
        <v>527</v>
      </c>
      <c r="AC172" s="16" t="s">
        <v>528</v>
      </c>
      <c r="AD172" s="21">
        <f t="shared" si="4"/>
        <v>5</v>
      </c>
      <c r="AE172" s="21"/>
    </row>
    <row r="173" spans="24:31" hidden="1" x14ac:dyDescent="0.25">
      <c r="X173" s="44"/>
      <c r="Z173" s="16" t="s">
        <v>39</v>
      </c>
      <c r="AA173" s="16" t="s">
        <v>48</v>
      </c>
      <c r="AB173" s="16" t="s">
        <v>529</v>
      </c>
      <c r="AC173" s="16" t="s">
        <v>530</v>
      </c>
      <c r="AD173" s="21">
        <f t="shared" si="4"/>
        <v>6</v>
      </c>
      <c r="AE173" s="21"/>
    </row>
    <row r="174" spans="24:31" hidden="1" x14ac:dyDescent="0.25">
      <c r="X174" s="44"/>
      <c r="Z174" s="16" t="s">
        <v>39</v>
      </c>
      <c r="AA174" s="16" t="s">
        <v>48</v>
      </c>
      <c r="AB174" s="16" t="s">
        <v>531</v>
      </c>
      <c r="AC174" s="16" t="s">
        <v>532</v>
      </c>
      <c r="AD174" s="21">
        <f t="shared" si="4"/>
        <v>7</v>
      </c>
      <c r="AE174" s="21"/>
    </row>
    <row r="175" spans="24:31" hidden="1" x14ac:dyDescent="0.25">
      <c r="X175" s="44"/>
      <c r="Z175" s="16" t="s">
        <v>39</v>
      </c>
      <c r="AA175" s="16" t="s">
        <v>48</v>
      </c>
      <c r="AB175" s="16" t="s">
        <v>533</v>
      </c>
      <c r="AC175" s="16" t="s">
        <v>534</v>
      </c>
      <c r="AD175" s="21">
        <f t="shared" si="4"/>
        <v>8</v>
      </c>
      <c r="AE175" s="21"/>
    </row>
    <row r="176" spans="24:31" hidden="1" x14ac:dyDescent="0.25">
      <c r="X176" s="44"/>
      <c r="Z176" s="16" t="s">
        <v>39</v>
      </c>
      <c r="AA176" s="16" t="s">
        <v>48</v>
      </c>
      <c r="AB176" s="16" t="s">
        <v>535</v>
      </c>
      <c r="AC176" s="16" t="s">
        <v>536</v>
      </c>
      <c r="AD176" s="21">
        <f t="shared" si="4"/>
        <v>9</v>
      </c>
      <c r="AE176" s="21"/>
    </row>
    <row r="177" spans="24:31" hidden="1" x14ac:dyDescent="0.25">
      <c r="X177" s="44"/>
      <c r="Z177" s="16" t="s">
        <v>39</v>
      </c>
      <c r="AA177" s="16" t="s">
        <v>48</v>
      </c>
      <c r="AB177" s="16" t="s">
        <v>537</v>
      </c>
      <c r="AC177" s="16" t="s">
        <v>538</v>
      </c>
      <c r="AD177" s="21">
        <f t="shared" si="4"/>
        <v>10</v>
      </c>
      <c r="AE177" s="21"/>
    </row>
    <row r="178" spans="24:31" hidden="1" x14ac:dyDescent="0.25">
      <c r="X178" s="44"/>
      <c r="Z178" s="16" t="s">
        <v>39</v>
      </c>
      <c r="AA178" s="16" t="s">
        <v>48</v>
      </c>
      <c r="AB178" s="16" t="s">
        <v>539</v>
      </c>
      <c r="AC178" s="16" t="s">
        <v>540</v>
      </c>
      <c r="AD178" s="21">
        <f t="shared" si="4"/>
        <v>11</v>
      </c>
      <c r="AE178" s="21"/>
    </row>
    <row r="179" spans="24:31" hidden="1" x14ac:dyDescent="0.25">
      <c r="X179" s="44"/>
      <c r="Z179" s="16" t="s">
        <v>39</v>
      </c>
      <c r="AA179" s="16" t="s">
        <v>48</v>
      </c>
      <c r="AB179" s="16" t="s">
        <v>541</v>
      </c>
      <c r="AC179" s="16" t="s">
        <v>542</v>
      </c>
      <c r="AD179" s="21">
        <f t="shared" si="4"/>
        <v>12</v>
      </c>
      <c r="AE179" s="21"/>
    </row>
    <row r="180" spans="24:31" hidden="1" x14ac:dyDescent="0.25">
      <c r="X180" s="44"/>
      <c r="Z180" s="16" t="s">
        <v>39</v>
      </c>
      <c r="AA180" s="16" t="s">
        <v>48</v>
      </c>
      <c r="AB180" s="16" t="s">
        <v>543</v>
      </c>
      <c r="AC180" s="16" t="s">
        <v>544</v>
      </c>
      <c r="AD180" s="21">
        <f t="shared" si="4"/>
        <v>13</v>
      </c>
      <c r="AE180" s="21"/>
    </row>
    <row r="181" spans="24:31" hidden="1" x14ac:dyDescent="0.25">
      <c r="X181" s="44"/>
      <c r="Z181" s="16" t="s">
        <v>39</v>
      </c>
      <c r="AA181" s="16" t="s">
        <v>48</v>
      </c>
      <c r="AB181" s="16" t="s">
        <v>545</v>
      </c>
      <c r="AC181" s="16" t="s">
        <v>546</v>
      </c>
      <c r="AD181" s="21">
        <f t="shared" si="4"/>
        <v>14</v>
      </c>
      <c r="AE181" s="21"/>
    </row>
    <row r="182" spans="24:31" hidden="1" x14ac:dyDescent="0.25">
      <c r="X182" s="44"/>
      <c r="Z182" s="16" t="s">
        <v>39</v>
      </c>
      <c r="AA182" s="16" t="s">
        <v>48</v>
      </c>
      <c r="AB182" s="16" t="s">
        <v>547</v>
      </c>
      <c r="AC182" s="16" t="s">
        <v>548</v>
      </c>
      <c r="AD182" s="21">
        <f t="shared" si="4"/>
        <v>15</v>
      </c>
      <c r="AE182" s="21"/>
    </row>
    <row r="183" spans="24:31" hidden="1" x14ac:dyDescent="0.25">
      <c r="X183" s="44"/>
      <c r="Z183" s="16" t="s">
        <v>39</v>
      </c>
      <c r="AA183" s="16" t="s">
        <v>48</v>
      </c>
      <c r="AB183" s="16" t="s">
        <v>549</v>
      </c>
      <c r="AC183" s="16" t="s">
        <v>550</v>
      </c>
      <c r="AD183" s="21">
        <f t="shared" si="4"/>
        <v>16</v>
      </c>
      <c r="AE183" s="21"/>
    </row>
    <row r="184" spans="24:31" hidden="1" x14ac:dyDescent="0.25">
      <c r="X184" s="44"/>
      <c r="Z184" s="16" t="s">
        <v>39</v>
      </c>
      <c r="AA184" s="16" t="s">
        <v>48</v>
      </c>
      <c r="AB184" s="16" t="s">
        <v>551</v>
      </c>
      <c r="AC184" s="16" t="s">
        <v>552</v>
      </c>
      <c r="AD184" s="21">
        <f t="shared" si="4"/>
        <v>17</v>
      </c>
      <c r="AE184" s="21"/>
    </row>
    <row r="185" spans="24:31" hidden="1" x14ac:dyDescent="0.25">
      <c r="X185" s="44"/>
      <c r="Z185" s="16" t="s">
        <v>39</v>
      </c>
      <c r="AA185" s="16" t="s">
        <v>48</v>
      </c>
      <c r="AB185" s="16" t="s">
        <v>553</v>
      </c>
      <c r="AC185" s="16" t="s">
        <v>554</v>
      </c>
      <c r="AD185" s="21">
        <f t="shared" si="4"/>
        <v>18</v>
      </c>
      <c r="AE185" s="21"/>
    </row>
    <row r="186" spans="24:31" hidden="1" x14ac:dyDescent="0.25">
      <c r="X186" s="44"/>
      <c r="Z186" s="16" t="s">
        <v>39</v>
      </c>
      <c r="AA186" s="16" t="s">
        <v>48</v>
      </c>
      <c r="AB186" s="16" t="s">
        <v>555</v>
      </c>
      <c r="AC186" s="16" t="s">
        <v>556</v>
      </c>
      <c r="AD186" s="21">
        <f t="shared" si="4"/>
        <v>19</v>
      </c>
      <c r="AE186" s="21"/>
    </row>
    <row r="187" spans="24:31" hidden="1" x14ac:dyDescent="0.25">
      <c r="X187" s="44"/>
      <c r="Z187" s="16" t="s">
        <v>39</v>
      </c>
      <c r="AA187" s="16" t="s">
        <v>48</v>
      </c>
      <c r="AB187" s="16" t="s">
        <v>557</v>
      </c>
      <c r="AC187" s="16" t="s">
        <v>558</v>
      </c>
      <c r="AD187" s="21">
        <f t="shared" si="4"/>
        <v>20</v>
      </c>
      <c r="AE187" s="21"/>
    </row>
    <row r="188" spans="24:31" hidden="1" x14ac:dyDescent="0.25">
      <c r="X188" s="44"/>
      <c r="Z188" s="16" t="s">
        <v>39</v>
      </c>
      <c r="AA188" s="16" t="s">
        <v>48</v>
      </c>
      <c r="AB188" s="16" t="s">
        <v>559</v>
      </c>
      <c r="AC188" s="16" t="s">
        <v>560</v>
      </c>
      <c r="AD188" s="21">
        <f t="shared" si="4"/>
        <v>21</v>
      </c>
      <c r="AE188" s="21"/>
    </row>
    <row r="189" spans="24:31" hidden="1" x14ac:dyDescent="0.25">
      <c r="X189" s="44"/>
      <c r="Z189" s="16" t="s">
        <v>39</v>
      </c>
      <c r="AA189" s="16" t="s">
        <v>48</v>
      </c>
      <c r="AB189" s="16" t="s">
        <v>561</v>
      </c>
      <c r="AC189" s="16" t="s">
        <v>562</v>
      </c>
      <c r="AD189" s="21">
        <f t="shared" si="4"/>
        <v>22</v>
      </c>
      <c r="AE189" s="21"/>
    </row>
    <row r="190" spans="24:31" hidden="1" x14ac:dyDescent="0.25">
      <c r="X190" s="44"/>
      <c r="Z190" s="16" t="s">
        <v>39</v>
      </c>
      <c r="AA190" s="16" t="s">
        <v>48</v>
      </c>
      <c r="AB190" s="16" t="s">
        <v>563</v>
      </c>
      <c r="AC190" s="16" t="s">
        <v>564</v>
      </c>
      <c r="AD190" s="21">
        <f t="shared" si="4"/>
        <v>23</v>
      </c>
      <c r="AE190" s="21"/>
    </row>
    <row r="191" spans="24:31" hidden="1" x14ac:dyDescent="0.25">
      <c r="X191" s="44"/>
      <c r="Z191" s="16" t="s">
        <v>39</v>
      </c>
      <c r="AA191" s="16" t="s">
        <v>48</v>
      </c>
      <c r="AB191" s="16" t="s">
        <v>565</v>
      </c>
      <c r="AC191" s="16" t="s">
        <v>566</v>
      </c>
      <c r="AD191" s="21">
        <f t="shared" si="4"/>
        <v>24</v>
      </c>
      <c r="AE191" s="21"/>
    </row>
    <row r="192" spans="24:31" hidden="1" x14ac:dyDescent="0.25">
      <c r="X192" s="44"/>
      <c r="Z192" s="16" t="s">
        <v>39</v>
      </c>
      <c r="AA192" s="16" t="s">
        <v>48</v>
      </c>
      <c r="AB192" s="16" t="s">
        <v>567</v>
      </c>
      <c r="AC192" s="16" t="s">
        <v>568</v>
      </c>
      <c r="AD192" s="21">
        <f t="shared" si="4"/>
        <v>25</v>
      </c>
      <c r="AE192" s="21"/>
    </row>
    <row r="193" spans="24:31" hidden="1" x14ac:dyDescent="0.25">
      <c r="X193" s="44"/>
      <c r="Z193" s="16" t="s">
        <v>39</v>
      </c>
      <c r="AA193" s="16" t="s">
        <v>48</v>
      </c>
      <c r="AB193" s="16" t="s">
        <v>569</v>
      </c>
      <c r="AC193" s="16" t="s">
        <v>570</v>
      </c>
      <c r="AD193" s="21">
        <f t="shared" si="4"/>
        <v>26</v>
      </c>
      <c r="AE193" s="21"/>
    </row>
    <row r="194" spans="24:31" hidden="1" x14ac:dyDescent="0.25">
      <c r="X194" s="44"/>
      <c r="Z194" s="16" t="s">
        <v>39</v>
      </c>
      <c r="AA194" s="16" t="s">
        <v>48</v>
      </c>
      <c r="AB194" s="16" t="s">
        <v>571</v>
      </c>
      <c r="AC194" s="16" t="s">
        <v>572</v>
      </c>
      <c r="AD194" s="21">
        <f t="shared" si="4"/>
        <v>27</v>
      </c>
      <c r="AE194" s="21"/>
    </row>
    <row r="195" spans="24:31" hidden="1" x14ac:dyDescent="0.25">
      <c r="X195" s="44"/>
      <c r="Z195" s="16" t="s">
        <v>39</v>
      </c>
      <c r="AA195" s="16" t="s">
        <v>48</v>
      </c>
      <c r="AB195" s="16" t="s">
        <v>573</v>
      </c>
      <c r="AC195" s="16" t="s">
        <v>574</v>
      </c>
      <c r="AD195" s="21">
        <f t="shared" si="4"/>
        <v>28</v>
      </c>
      <c r="AE195" s="21"/>
    </row>
    <row r="196" spans="24:31" hidden="1" x14ac:dyDescent="0.25">
      <c r="X196" s="44"/>
      <c r="Z196" s="16" t="s">
        <v>39</v>
      </c>
      <c r="AA196" s="16" t="s">
        <v>48</v>
      </c>
      <c r="AB196" s="16" t="s">
        <v>575</v>
      </c>
      <c r="AC196" s="16" t="s">
        <v>576</v>
      </c>
      <c r="AD196" s="21">
        <f t="shared" ref="AD196:AD259" si="5">IF(Z196=Z195,AD195+1,1)</f>
        <v>29</v>
      </c>
      <c r="AE196" s="21"/>
    </row>
    <row r="197" spans="24:31" hidden="1" x14ac:dyDescent="0.25">
      <c r="X197" s="44"/>
      <c r="Z197" s="16" t="s">
        <v>39</v>
      </c>
      <c r="AA197" s="16" t="s">
        <v>48</v>
      </c>
      <c r="AB197" s="16" t="s">
        <v>577</v>
      </c>
      <c r="AC197" s="16" t="s">
        <v>578</v>
      </c>
      <c r="AD197" s="21">
        <f t="shared" si="5"/>
        <v>30</v>
      </c>
      <c r="AE197" s="21"/>
    </row>
    <row r="198" spans="24:31" hidden="1" x14ac:dyDescent="0.25">
      <c r="X198" s="44"/>
      <c r="Z198" s="16" t="s">
        <v>39</v>
      </c>
      <c r="AA198" s="16" t="s">
        <v>48</v>
      </c>
      <c r="AB198" s="16" t="s">
        <v>579</v>
      </c>
      <c r="AC198" s="16" t="s">
        <v>580</v>
      </c>
      <c r="AD198" s="21">
        <f t="shared" si="5"/>
        <v>31</v>
      </c>
      <c r="AE198" s="21"/>
    </row>
    <row r="199" spans="24:31" hidden="1" x14ac:dyDescent="0.25">
      <c r="X199" s="44"/>
      <c r="Z199" s="16" t="s">
        <v>39</v>
      </c>
      <c r="AA199" s="16" t="s">
        <v>48</v>
      </c>
      <c r="AB199" s="16" t="s">
        <v>581</v>
      </c>
      <c r="AC199" s="16" t="s">
        <v>582</v>
      </c>
      <c r="AD199" s="21">
        <f t="shared" si="5"/>
        <v>32</v>
      </c>
      <c r="AE199" s="21"/>
    </row>
    <row r="200" spans="24:31" hidden="1" x14ac:dyDescent="0.25">
      <c r="X200" s="44"/>
      <c r="Z200" s="16" t="s">
        <v>39</v>
      </c>
      <c r="AA200" s="16" t="s">
        <v>48</v>
      </c>
      <c r="AB200" s="16" t="s">
        <v>583</v>
      </c>
      <c r="AC200" s="16" t="s">
        <v>584</v>
      </c>
      <c r="AD200" s="21">
        <f t="shared" si="5"/>
        <v>33</v>
      </c>
      <c r="AE200" s="21"/>
    </row>
    <row r="201" spans="24:31" hidden="1" x14ac:dyDescent="0.25">
      <c r="X201" s="44"/>
      <c r="Z201" s="16" t="s">
        <v>39</v>
      </c>
      <c r="AA201" s="16" t="s">
        <v>48</v>
      </c>
      <c r="AB201" s="16" t="s">
        <v>585</v>
      </c>
      <c r="AC201" s="16" t="s">
        <v>586</v>
      </c>
      <c r="AD201" s="21">
        <f t="shared" si="5"/>
        <v>34</v>
      </c>
      <c r="AE201" s="21"/>
    </row>
    <row r="202" spans="24:31" hidden="1" x14ac:dyDescent="0.25">
      <c r="X202" s="44"/>
      <c r="Z202" s="16" t="s">
        <v>39</v>
      </c>
      <c r="AA202" s="16" t="s">
        <v>48</v>
      </c>
      <c r="AB202" s="16" t="s">
        <v>587</v>
      </c>
      <c r="AC202" s="16" t="s">
        <v>588</v>
      </c>
      <c r="AD202" s="21">
        <f t="shared" si="5"/>
        <v>35</v>
      </c>
      <c r="AE202" s="21"/>
    </row>
    <row r="203" spans="24:31" hidden="1" x14ac:dyDescent="0.25">
      <c r="X203" s="44"/>
      <c r="Z203" s="16" t="s">
        <v>39</v>
      </c>
      <c r="AA203" s="16" t="s">
        <v>48</v>
      </c>
      <c r="AB203" s="16" t="s">
        <v>589</v>
      </c>
      <c r="AC203" s="16" t="s">
        <v>590</v>
      </c>
      <c r="AD203" s="21">
        <f t="shared" si="5"/>
        <v>36</v>
      </c>
      <c r="AE203" s="21"/>
    </row>
    <row r="204" spans="24:31" hidden="1" x14ac:dyDescent="0.25">
      <c r="X204" s="44"/>
      <c r="Z204" s="16" t="s">
        <v>39</v>
      </c>
      <c r="AA204" s="16" t="s">
        <v>48</v>
      </c>
      <c r="AB204" s="16" t="s">
        <v>591</v>
      </c>
      <c r="AC204" s="16" t="s">
        <v>592</v>
      </c>
      <c r="AD204" s="21">
        <f t="shared" si="5"/>
        <v>37</v>
      </c>
      <c r="AE204" s="21"/>
    </row>
    <row r="205" spans="24:31" hidden="1" x14ac:dyDescent="0.25">
      <c r="X205" s="44"/>
      <c r="Z205" s="16" t="s">
        <v>39</v>
      </c>
      <c r="AA205" s="16" t="s">
        <v>48</v>
      </c>
      <c r="AB205" s="16" t="s">
        <v>593</v>
      </c>
      <c r="AC205" s="16" t="s">
        <v>594</v>
      </c>
      <c r="AD205" s="21">
        <f t="shared" si="5"/>
        <v>38</v>
      </c>
      <c r="AE205" s="21"/>
    </row>
    <row r="206" spans="24:31" hidden="1" x14ac:dyDescent="0.25">
      <c r="X206" s="44"/>
      <c r="Z206" s="16" t="s">
        <v>39</v>
      </c>
      <c r="AA206" s="16" t="s">
        <v>48</v>
      </c>
      <c r="AB206" s="16" t="s">
        <v>595</v>
      </c>
      <c r="AC206" s="16" t="s">
        <v>596</v>
      </c>
      <c r="AD206" s="21">
        <f t="shared" si="5"/>
        <v>39</v>
      </c>
      <c r="AE206" s="21"/>
    </row>
    <row r="207" spans="24:31" hidden="1" x14ac:dyDescent="0.25">
      <c r="X207" s="44"/>
      <c r="Z207" s="16" t="s">
        <v>46</v>
      </c>
      <c r="AA207" s="16" t="s">
        <v>56</v>
      </c>
      <c r="AB207" s="16" t="s">
        <v>597</v>
      </c>
      <c r="AC207" s="16" t="s">
        <v>598</v>
      </c>
      <c r="AD207" s="21">
        <f t="shared" si="5"/>
        <v>1</v>
      </c>
      <c r="AE207" s="21"/>
    </row>
    <row r="208" spans="24:31" hidden="1" x14ac:dyDescent="0.25">
      <c r="X208" s="44"/>
      <c r="Z208" s="16" t="s">
        <v>46</v>
      </c>
      <c r="AA208" s="16" t="s">
        <v>56</v>
      </c>
      <c r="AB208" s="16" t="s">
        <v>599</v>
      </c>
      <c r="AC208" s="16" t="s">
        <v>600</v>
      </c>
      <c r="AD208" s="21">
        <f t="shared" si="5"/>
        <v>2</v>
      </c>
      <c r="AE208" s="21"/>
    </row>
    <row r="209" spans="24:31" hidden="1" x14ac:dyDescent="0.25">
      <c r="X209" s="44"/>
      <c r="Z209" s="16" t="s">
        <v>46</v>
      </c>
      <c r="AA209" s="16" t="s">
        <v>56</v>
      </c>
      <c r="AB209" s="16" t="s">
        <v>601</v>
      </c>
      <c r="AC209" s="16" t="s">
        <v>602</v>
      </c>
      <c r="AD209" s="21">
        <f t="shared" si="5"/>
        <v>3</v>
      </c>
      <c r="AE209" s="21"/>
    </row>
    <row r="210" spans="24:31" hidden="1" x14ac:dyDescent="0.25">
      <c r="X210" s="44"/>
      <c r="Z210" s="16" t="s">
        <v>46</v>
      </c>
      <c r="AA210" s="16" t="s">
        <v>56</v>
      </c>
      <c r="AB210" s="16" t="s">
        <v>603</v>
      </c>
      <c r="AC210" s="16" t="s">
        <v>604</v>
      </c>
      <c r="AD210" s="21">
        <f t="shared" si="5"/>
        <v>4</v>
      </c>
      <c r="AE210" s="21"/>
    </row>
    <row r="211" spans="24:31" hidden="1" x14ac:dyDescent="0.25">
      <c r="X211" s="44"/>
      <c r="Z211" s="16" t="s">
        <v>46</v>
      </c>
      <c r="AA211" s="16" t="s">
        <v>56</v>
      </c>
      <c r="AB211" s="16" t="s">
        <v>605</v>
      </c>
      <c r="AC211" s="16" t="s">
        <v>606</v>
      </c>
      <c r="AD211" s="21">
        <f t="shared" si="5"/>
        <v>5</v>
      </c>
      <c r="AE211" s="21"/>
    </row>
    <row r="212" spans="24:31" hidden="1" x14ac:dyDescent="0.25">
      <c r="X212" s="44"/>
      <c r="Z212" s="16" t="s">
        <v>46</v>
      </c>
      <c r="AA212" s="16" t="s">
        <v>56</v>
      </c>
      <c r="AB212" s="16" t="s">
        <v>607</v>
      </c>
      <c r="AC212" s="16" t="s">
        <v>608</v>
      </c>
      <c r="AD212" s="21">
        <f t="shared" si="5"/>
        <v>6</v>
      </c>
      <c r="AE212" s="21"/>
    </row>
    <row r="213" spans="24:31" hidden="1" x14ac:dyDescent="0.25">
      <c r="X213" s="44"/>
      <c r="Z213" s="16" t="s">
        <v>46</v>
      </c>
      <c r="AA213" s="16" t="s">
        <v>56</v>
      </c>
      <c r="AB213" s="16" t="s">
        <v>609</v>
      </c>
      <c r="AC213" s="16" t="s">
        <v>610</v>
      </c>
      <c r="AD213" s="21">
        <f t="shared" si="5"/>
        <v>7</v>
      </c>
      <c r="AE213" s="21"/>
    </row>
    <row r="214" spans="24:31" hidden="1" x14ac:dyDescent="0.25">
      <c r="X214" s="44"/>
      <c r="Z214" s="16" t="s">
        <v>46</v>
      </c>
      <c r="AA214" s="16" t="s">
        <v>56</v>
      </c>
      <c r="AB214" s="16" t="s">
        <v>611</v>
      </c>
      <c r="AC214" s="16" t="s">
        <v>612</v>
      </c>
      <c r="AD214" s="21">
        <f t="shared" si="5"/>
        <v>8</v>
      </c>
      <c r="AE214" s="21"/>
    </row>
    <row r="215" spans="24:31" hidden="1" x14ac:dyDescent="0.25">
      <c r="X215" s="44"/>
      <c r="Z215" s="16" t="s">
        <v>46</v>
      </c>
      <c r="AA215" s="16" t="s">
        <v>56</v>
      </c>
      <c r="AB215" s="16" t="s">
        <v>613</v>
      </c>
      <c r="AC215" s="16" t="s">
        <v>614</v>
      </c>
      <c r="AD215" s="21">
        <f t="shared" si="5"/>
        <v>9</v>
      </c>
      <c r="AE215" s="21"/>
    </row>
    <row r="216" spans="24:31" hidden="1" x14ac:dyDescent="0.25">
      <c r="X216" s="44"/>
      <c r="Z216" s="16" t="s">
        <v>46</v>
      </c>
      <c r="AA216" s="16" t="s">
        <v>56</v>
      </c>
      <c r="AB216" s="16" t="s">
        <v>615</v>
      </c>
      <c r="AC216" s="16" t="s">
        <v>616</v>
      </c>
      <c r="AD216" s="21">
        <f t="shared" si="5"/>
        <v>10</v>
      </c>
      <c r="AE216" s="21"/>
    </row>
    <row r="217" spans="24:31" hidden="1" x14ac:dyDescent="0.25">
      <c r="X217" s="44"/>
      <c r="Z217" s="16" t="s">
        <v>46</v>
      </c>
      <c r="AA217" s="16" t="s">
        <v>56</v>
      </c>
      <c r="AB217" s="16" t="s">
        <v>617</v>
      </c>
      <c r="AC217" s="16" t="s">
        <v>618</v>
      </c>
      <c r="AD217" s="21">
        <f t="shared" si="5"/>
        <v>11</v>
      </c>
      <c r="AE217" s="21"/>
    </row>
    <row r="218" spans="24:31" hidden="1" x14ac:dyDescent="0.25">
      <c r="X218" s="44"/>
      <c r="Z218" s="16" t="s">
        <v>46</v>
      </c>
      <c r="AA218" s="16" t="s">
        <v>56</v>
      </c>
      <c r="AB218" s="16" t="s">
        <v>619</v>
      </c>
      <c r="AC218" s="16" t="s">
        <v>620</v>
      </c>
      <c r="AD218" s="21">
        <f t="shared" si="5"/>
        <v>12</v>
      </c>
      <c r="AE218" s="21"/>
    </row>
    <row r="219" spans="24:31" hidden="1" x14ac:dyDescent="0.25">
      <c r="X219" s="44"/>
      <c r="Z219" s="16" t="s">
        <v>46</v>
      </c>
      <c r="AA219" s="16" t="s">
        <v>56</v>
      </c>
      <c r="AB219" s="16" t="s">
        <v>621</v>
      </c>
      <c r="AC219" s="16" t="s">
        <v>622</v>
      </c>
      <c r="AD219" s="21">
        <f t="shared" si="5"/>
        <v>13</v>
      </c>
      <c r="AE219" s="21"/>
    </row>
    <row r="220" spans="24:31" hidden="1" x14ac:dyDescent="0.25">
      <c r="X220" s="44"/>
      <c r="Z220" s="16" t="s">
        <v>46</v>
      </c>
      <c r="AA220" s="16" t="s">
        <v>56</v>
      </c>
      <c r="AB220" s="16" t="s">
        <v>623</v>
      </c>
      <c r="AC220" s="16" t="s">
        <v>624</v>
      </c>
      <c r="AD220" s="21">
        <f t="shared" si="5"/>
        <v>14</v>
      </c>
      <c r="AE220" s="21"/>
    </row>
    <row r="221" spans="24:31" hidden="1" x14ac:dyDescent="0.25">
      <c r="X221" s="44"/>
      <c r="Z221" s="16" t="s">
        <v>46</v>
      </c>
      <c r="AA221" s="16" t="s">
        <v>56</v>
      </c>
      <c r="AB221" s="16" t="s">
        <v>625</v>
      </c>
      <c r="AC221" s="16" t="s">
        <v>626</v>
      </c>
      <c r="AD221" s="21">
        <f t="shared" si="5"/>
        <v>15</v>
      </c>
      <c r="AE221" s="21"/>
    </row>
    <row r="222" spans="24:31" hidden="1" x14ac:dyDescent="0.25">
      <c r="X222" s="44"/>
      <c r="Z222" s="16" t="s">
        <v>46</v>
      </c>
      <c r="AA222" s="16" t="s">
        <v>56</v>
      </c>
      <c r="AB222" s="16" t="s">
        <v>627</v>
      </c>
      <c r="AC222" s="16" t="s">
        <v>628</v>
      </c>
      <c r="AD222" s="21">
        <f t="shared" si="5"/>
        <v>16</v>
      </c>
      <c r="AE222" s="21"/>
    </row>
    <row r="223" spans="24:31" hidden="1" x14ac:dyDescent="0.25">
      <c r="X223" s="44"/>
      <c r="Z223" s="16" t="s">
        <v>46</v>
      </c>
      <c r="AA223" s="16" t="s">
        <v>56</v>
      </c>
      <c r="AB223" s="16" t="s">
        <v>629</v>
      </c>
      <c r="AC223" s="16" t="s">
        <v>630</v>
      </c>
      <c r="AD223" s="21">
        <f t="shared" si="5"/>
        <v>17</v>
      </c>
      <c r="AE223" s="21"/>
    </row>
    <row r="224" spans="24:31" hidden="1" x14ac:dyDescent="0.25">
      <c r="X224" s="44"/>
      <c r="Z224" s="16" t="s">
        <v>46</v>
      </c>
      <c r="AA224" s="16" t="s">
        <v>56</v>
      </c>
      <c r="AB224" s="16" t="s">
        <v>631</v>
      </c>
      <c r="AC224" s="16" t="s">
        <v>632</v>
      </c>
      <c r="AD224" s="21">
        <f t="shared" si="5"/>
        <v>18</v>
      </c>
      <c r="AE224" s="21"/>
    </row>
    <row r="225" spans="24:31" hidden="1" x14ac:dyDescent="0.25">
      <c r="X225" s="44"/>
      <c r="Z225" s="16" t="s">
        <v>46</v>
      </c>
      <c r="AA225" s="16" t="s">
        <v>56</v>
      </c>
      <c r="AB225" s="16" t="s">
        <v>633</v>
      </c>
      <c r="AC225" s="16" t="s">
        <v>634</v>
      </c>
      <c r="AD225" s="21">
        <f t="shared" si="5"/>
        <v>19</v>
      </c>
      <c r="AE225" s="21"/>
    </row>
    <row r="226" spans="24:31" hidden="1" x14ac:dyDescent="0.25">
      <c r="X226" s="44"/>
      <c r="Z226" s="16" t="s">
        <v>46</v>
      </c>
      <c r="AA226" s="16" t="s">
        <v>56</v>
      </c>
      <c r="AB226" s="16" t="s">
        <v>635</v>
      </c>
      <c r="AC226" s="16" t="s">
        <v>636</v>
      </c>
      <c r="AD226" s="21">
        <f t="shared" si="5"/>
        <v>20</v>
      </c>
      <c r="AE226" s="21"/>
    </row>
    <row r="227" spans="24:31" hidden="1" x14ac:dyDescent="0.25">
      <c r="X227" s="44"/>
      <c r="Z227" s="16" t="s">
        <v>46</v>
      </c>
      <c r="AA227" s="16" t="s">
        <v>56</v>
      </c>
      <c r="AB227" s="16" t="s">
        <v>637</v>
      </c>
      <c r="AC227" s="16" t="s">
        <v>638</v>
      </c>
      <c r="AD227" s="21">
        <f t="shared" si="5"/>
        <v>21</v>
      </c>
      <c r="AE227" s="21"/>
    </row>
    <row r="228" spans="24:31" hidden="1" x14ac:dyDescent="0.25">
      <c r="X228" s="44"/>
      <c r="Z228" s="16" t="s">
        <v>46</v>
      </c>
      <c r="AA228" s="16" t="s">
        <v>56</v>
      </c>
      <c r="AB228" s="16" t="s">
        <v>639</v>
      </c>
      <c r="AC228" s="16" t="s">
        <v>640</v>
      </c>
      <c r="AD228" s="21">
        <f t="shared" si="5"/>
        <v>22</v>
      </c>
      <c r="AE228" s="21"/>
    </row>
    <row r="229" spans="24:31" hidden="1" x14ac:dyDescent="0.25">
      <c r="X229" s="44"/>
      <c r="Z229" s="16" t="s">
        <v>46</v>
      </c>
      <c r="AA229" s="16" t="s">
        <v>56</v>
      </c>
      <c r="AB229" s="16" t="s">
        <v>641</v>
      </c>
      <c r="AC229" s="16" t="s">
        <v>642</v>
      </c>
      <c r="AD229" s="21">
        <f t="shared" si="5"/>
        <v>23</v>
      </c>
      <c r="AE229" s="21"/>
    </row>
    <row r="230" spans="24:31" hidden="1" x14ac:dyDescent="0.25">
      <c r="X230" s="44"/>
      <c r="Z230" s="16" t="s">
        <v>46</v>
      </c>
      <c r="AA230" s="16" t="s">
        <v>56</v>
      </c>
      <c r="AB230" s="16" t="s">
        <v>643</v>
      </c>
      <c r="AC230" s="16" t="s">
        <v>644</v>
      </c>
      <c r="AD230" s="21">
        <f t="shared" si="5"/>
        <v>24</v>
      </c>
      <c r="AE230" s="21"/>
    </row>
    <row r="231" spans="24:31" hidden="1" x14ac:dyDescent="0.25">
      <c r="X231" s="44"/>
      <c r="Z231" s="16" t="s">
        <v>46</v>
      </c>
      <c r="AA231" s="16" t="s">
        <v>56</v>
      </c>
      <c r="AB231" s="16" t="s">
        <v>645</v>
      </c>
      <c r="AC231" s="16" t="s">
        <v>646</v>
      </c>
      <c r="AD231" s="21">
        <f t="shared" si="5"/>
        <v>25</v>
      </c>
      <c r="AE231" s="21"/>
    </row>
    <row r="232" spans="24:31" hidden="1" x14ac:dyDescent="0.25">
      <c r="X232" s="44"/>
      <c r="Z232" s="16" t="s">
        <v>46</v>
      </c>
      <c r="AA232" s="16" t="s">
        <v>56</v>
      </c>
      <c r="AB232" s="16" t="s">
        <v>647</v>
      </c>
      <c r="AC232" s="16" t="s">
        <v>648</v>
      </c>
      <c r="AD232" s="21">
        <f t="shared" si="5"/>
        <v>26</v>
      </c>
      <c r="AE232" s="21"/>
    </row>
    <row r="233" spans="24:31" hidden="1" x14ac:dyDescent="0.25">
      <c r="X233" s="44"/>
      <c r="Z233" s="16" t="s">
        <v>46</v>
      </c>
      <c r="AA233" s="16" t="s">
        <v>56</v>
      </c>
      <c r="AB233" s="16" t="s">
        <v>649</v>
      </c>
      <c r="AC233" s="16" t="s">
        <v>650</v>
      </c>
      <c r="AD233" s="21">
        <f t="shared" si="5"/>
        <v>27</v>
      </c>
      <c r="AE233" s="21"/>
    </row>
    <row r="234" spans="24:31" hidden="1" x14ac:dyDescent="0.25">
      <c r="X234" s="44"/>
      <c r="Z234" s="16" t="s">
        <v>46</v>
      </c>
      <c r="AA234" s="16" t="s">
        <v>56</v>
      </c>
      <c r="AB234" s="16" t="s">
        <v>651</v>
      </c>
      <c r="AC234" s="16" t="s">
        <v>652</v>
      </c>
      <c r="AD234" s="21">
        <f t="shared" si="5"/>
        <v>28</v>
      </c>
      <c r="AE234" s="21"/>
    </row>
    <row r="235" spans="24:31" hidden="1" x14ac:dyDescent="0.25">
      <c r="X235" s="44"/>
      <c r="Z235" s="16" t="s">
        <v>46</v>
      </c>
      <c r="AA235" s="16" t="s">
        <v>56</v>
      </c>
      <c r="AB235" s="16" t="s">
        <v>653</v>
      </c>
      <c r="AC235" s="16" t="s">
        <v>654</v>
      </c>
      <c r="AD235" s="21">
        <f t="shared" si="5"/>
        <v>29</v>
      </c>
      <c r="AE235" s="21"/>
    </row>
    <row r="236" spans="24:31" hidden="1" x14ac:dyDescent="0.25">
      <c r="X236" s="44"/>
      <c r="Z236" s="16" t="s">
        <v>46</v>
      </c>
      <c r="AA236" s="16" t="s">
        <v>56</v>
      </c>
      <c r="AB236" s="16" t="s">
        <v>655</v>
      </c>
      <c r="AC236" s="16" t="s">
        <v>656</v>
      </c>
      <c r="AD236" s="21">
        <f t="shared" si="5"/>
        <v>30</v>
      </c>
      <c r="AE236" s="21"/>
    </row>
    <row r="237" spans="24:31" hidden="1" x14ac:dyDescent="0.25">
      <c r="X237" s="44"/>
      <c r="Z237" s="16" t="s">
        <v>46</v>
      </c>
      <c r="AA237" s="16" t="s">
        <v>56</v>
      </c>
      <c r="AB237" s="16" t="s">
        <v>657</v>
      </c>
      <c r="AC237" s="16" t="s">
        <v>658</v>
      </c>
      <c r="AD237" s="21">
        <f t="shared" si="5"/>
        <v>31</v>
      </c>
      <c r="AE237" s="21"/>
    </row>
    <row r="238" spans="24:31" hidden="1" x14ac:dyDescent="0.25">
      <c r="X238" s="44"/>
      <c r="Z238" s="16" t="s">
        <v>46</v>
      </c>
      <c r="AA238" s="16" t="s">
        <v>56</v>
      </c>
      <c r="AB238" s="16" t="s">
        <v>659</v>
      </c>
      <c r="AC238" s="16" t="s">
        <v>660</v>
      </c>
      <c r="AD238" s="21">
        <f t="shared" si="5"/>
        <v>32</v>
      </c>
      <c r="AE238" s="21"/>
    </row>
    <row r="239" spans="24:31" hidden="1" x14ac:dyDescent="0.25">
      <c r="X239" s="44"/>
      <c r="Z239" s="16" t="s">
        <v>46</v>
      </c>
      <c r="AA239" s="16" t="s">
        <v>56</v>
      </c>
      <c r="AB239" s="16" t="s">
        <v>661</v>
      </c>
      <c r="AC239" s="16" t="s">
        <v>662</v>
      </c>
      <c r="AD239" s="21">
        <f t="shared" si="5"/>
        <v>33</v>
      </c>
      <c r="AE239" s="21"/>
    </row>
    <row r="240" spans="24:31" hidden="1" x14ac:dyDescent="0.25">
      <c r="X240" s="44"/>
      <c r="Z240" s="16" t="s">
        <v>46</v>
      </c>
      <c r="AA240" s="16" t="s">
        <v>56</v>
      </c>
      <c r="AB240" s="16" t="s">
        <v>663</v>
      </c>
      <c r="AC240" s="16" t="s">
        <v>664</v>
      </c>
      <c r="AD240" s="21">
        <f t="shared" si="5"/>
        <v>34</v>
      </c>
      <c r="AE240" s="21"/>
    </row>
    <row r="241" spans="24:31" hidden="1" x14ac:dyDescent="0.25">
      <c r="X241" s="44"/>
      <c r="Z241" s="16" t="s">
        <v>46</v>
      </c>
      <c r="AA241" s="16" t="s">
        <v>56</v>
      </c>
      <c r="AB241" s="16" t="s">
        <v>665</v>
      </c>
      <c r="AC241" s="16" t="s">
        <v>666</v>
      </c>
      <c r="AD241" s="21">
        <f t="shared" si="5"/>
        <v>35</v>
      </c>
      <c r="AE241" s="21"/>
    </row>
    <row r="242" spans="24:31" hidden="1" x14ac:dyDescent="0.25">
      <c r="X242" s="44"/>
      <c r="Z242" s="16" t="s">
        <v>46</v>
      </c>
      <c r="AA242" s="16" t="s">
        <v>56</v>
      </c>
      <c r="AB242" s="16" t="s">
        <v>667</v>
      </c>
      <c r="AC242" s="16" t="s">
        <v>668</v>
      </c>
      <c r="AD242" s="21">
        <f t="shared" si="5"/>
        <v>36</v>
      </c>
      <c r="AE242" s="21"/>
    </row>
    <row r="243" spans="24:31" hidden="1" x14ac:dyDescent="0.25">
      <c r="X243" s="44"/>
      <c r="Z243" s="16" t="s">
        <v>46</v>
      </c>
      <c r="AA243" s="16" t="s">
        <v>56</v>
      </c>
      <c r="AB243" s="16" t="s">
        <v>669</v>
      </c>
      <c r="AC243" s="16" t="s">
        <v>670</v>
      </c>
      <c r="AD243" s="21">
        <f t="shared" si="5"/>
        <v>37</v>
      </c>
      <c r="AE243" s="21"/>
    </row>
    <row r="244" spans="24:31" hidden="1" x14ac:dyDescent="0.25">
      <c r="X244" s="44"/>
      <c r="Z244" s="16" t="s">
        <v>46</v>
      </c>
      <c r="AA244" s="16" t="s">
        <v>56</v>
      </c>
      <c r="AB244" s="16" t="s">
        <v>671</v>
      </c>
      <c r="AC244" s="16" t="s">
        <v>672</v>
      </c>
      <c r="AD244" s="21">
        <f t="shared" si="5"/>
        <v>38</v>
      </c>
      <c r="AE244" s="21"/>
    </row>
    <row r="245" spans="24:31" hidden="1" x14ac:dyDescent="0.25">
      <c r="X245" s="44"/>
      <c r="Z245" s="16" t="s">
        <v>46</v>
      </c>
      <c r="AA245" s="16" t="s">
        <v>56</v>
      </c>
      <c r="AB245" s="16" t="s">
        <v>673</v>
      </c>
      <c r="AC245" s="16" t="s">
        <v>674</v>
      </c>
      <c r="AD245" s="21">
        <f t="shared" si="5"/>
        <v>39</v>
      </c>
      <c r="AE245" s="21"/>
    </row>
    <row r="246" spans="24:31" hidden="1" x14ac:dyDescent="0.25">
      <c r="X246" s="44"/>
      <c r="Z246" s="16" t="s">
        <v>46</v>
      </c>
      <c r="AA246" s="16" t="s">
        <v>56</v>
      </c>
      <c r="AB246" s="16" t="s">
        <v>675</v>
      </c>
      <c r="AC246" s="16" t="s">
        <v>676</v>
      </c>
      <c r="AD246" s="21">
        <f t="shared" si="5"/>
        <v>40</v>
      </c>
      <c r="AE246" s="21"/>
    </row>
    <row r="247" spans="24:31" hidden="1" x14ac:dyDescent="0.25">
      <c r="X247" s="44"/>
      <c r="Z247" s="16" t="s">
        <v>46</v>
      </c>
      <c r="AA247" s="16" t="s">
        <v>56</v>
      </c>
      <c r="AB247" s="16" t="s">
        <v>677</v>
      </c>
      <c r="AC247" s="16" t="s">
        <v>678</v>
      </c>
      <c r="AD247" s="21">
        <f t="shared" si="5"/>
        <v>41</v>
      </c>
      <c r="AE247" s="21"/>
    </row>
    <row r="248" spans="24:31" hidden="1" x14ac:dyDescent="0.25">
      <c r="X248" s="44"/>
      <c r="Z248" s="16" t="s">
        <v>54</v>
      </c>
      <c r="AA248" s="16" t="s">
        <v>63</v>
      </c>
      <c r="AB248" s="16" t="s">
        <v>679</v>
      </c>
      <c r="AC248" s="16" t="s">
        <v>680</v>
      </c>
      <c r="AD248" s="21">
        <f t="shared" si="5"/>
        <v>1</v>
      </c>
      <c r="AE248" s="21"/>
    </row>
    <row r="249" spans="24:31" hidden="1" x14ac:dyDescent="0.25">
      <c r="X249" s="44"/>
      <c r="Z249" s="16" t="s">
        <v>54</v>
      </c>
      <c r="AA249" s="16" t="s">
        <v>63</v>
      </c>
      <c r="AB249" s="16" t="s">
        <v>681</v>
      </c>
      <c r="AC249" s="16" t="s">
        <v>682</v>
      </c>
      <c r="AD249" s="21">
        <f t="shared" si="5"/>
        <v>2</v>
      </c>
      <c r="AE249" s="21"/>
    </row>
    <row r="250" spans="24:31" hidden="1" x14ac:dyDescent="0.25">
      <c r="X250" s="44"/>
      <c r="Z250" s="16" t="s">
        <v>54</v>
      </c>
      <c r="AA250" s="16" t="s">
        <v>63</v>
      </c>
      <c r="AB250" s="16" t="s">
        <v>683</v>
      </c>
      <c r="AC250" s="16" t="s">
        <v>684</v>
      </c>
      <c r="AD250" s="21">
        <f t="shared" si="5"/>
        <v>3</v>
      </c>
      <c r="AE250" s="21"/>
    </row>
    <row r="251" spans="24:31" hidden="1" x14ac:dyDescent="0.25">
      <c r="X251" s="44"/>
      <c r="Z251" s="16" t="s">
        <v>54</v>
      </c>
      <c r="AA251" s="16" t="s">
        <v>63</v>
      </c>
      <c r="AB251" s="16" t="s">
        <v>685</v>
      </c>
      <c r="AC251" s="16" t="s">
        <v>686</v>
      </c>
      <c r="AD251" s="21">
        <f t="shared" si="5"/>
        <v>4</v>
      </c>
      <c r="AE251" s="21"/>
    </row>
    <row r="252" spans="24:31" hidden="1" x14ac:dyDescent="0.25">
      <c r="X252" s="44"/>
      <c r="Z252" s="16" t="s">
        <v>54</v>
      </c>
      <c r="AA252" s="16" t="s">
        <v>63</v>
      </c>
      <c r="AB252" s="16" t="s">
        <v>687</v>
      </c>
      <c r="AC252" s="16" t="s">
        <v>688</v>
      </c>
      <c r="AD252" s="21">
        <f t="shared" si="5"/>
        <v>5</v>
      </c>
      <c r="AE252" s="21"/>
    </row>
    <row r="253" spans="24:31" hidden="1" x14ac:dyDescent="0.25">
      <c r="X253" s="44"/>
      <c r="Z253" s="16" t="s">
        <v>54</v>
      </c>
      <c r="AA253" s="16" t="s">
        <v>63</v>
      </c>
      <c r="AB253" s="16" t="s">
        <v>689</v>
      </c>
      <c r="AC253" s="16" t="s">
        <v>690</v>
      </c>
      <c r="AD253" s="21">
        <f t="shared" si="5"/>
        <v>6</v>
      </c>
      <c r="AE253" s="21"/>
    </row>
    <row r="254" spans="24:31" hidden="1" x14ac:dyDescent="0.25">
      <c r="X254" s="44"/>
      <c r="Z254" s="16" t="s">
        <v>54</v>
      </c>
      <c r="AA254" s="16" t="s">
        <v>63</v>
      </c>
      <c r="AB254" s="16" t="s">
        <v>691</v>
      </c>
      <c r="AC254" s="16" t="s">
        <v>692</v>
      </c>
      <c r="AD254" s="21">
        <f t="shared" si="5"/>
        <v>7</v>
      </c>
      <c r="AE254" s="21"/>
    </row>
    <row r="255" spans="24:31" hidden="1" x14ac:dyDescent="0.25">
      <c r="X255" s="44"/>
      <c r="Z255" s="16" t="s">
        <v>54</v>
      </c>
      <c r="AA255" s="16" t="s">
        <v>63</v>
      </c>
      <c r="AB255" s="16" t="s">
        <v>693</v>
      </c>
      <c r="AC255" s="16" t="s">
        <v>694</v>
      </c>
      <c r="AD255" s="21">
        <f t="shared" si="5"/>
        <v>8</v>
      </c>
      <c r="AE255" s="21"/>
    </row>
    <row r="256" spans="24:31" hidden="1" x14ac:dyDescent="0.25">
      <c r="X256" s="44"/>
      <c r="Z256" s="16" t="s">
        <v>54</v>
      </c>
      <c r="AA256" s="16" t="s">
        <v>63</v>
      </c>
      <c r="AB256" s="16" t="s">
        <v>695</v>
      </c>
      <c r="AC256" s="16" t="s">
        <v>696</v>
      </c>
      <c r="AD256" s="21">
        <f t="shared" si="5"/>
        <v>9</v>
      </c>
      <c r="AE256" s="21"/>
    </row>
    <row r="257" spans="24:31" hidden="1" x14ac:dyDescent="0.25">
      <c r="X257" s="44"/>
      <c r="Z257" s="16" t="s">
        <v>54</v>
      </c>
      <c r="AA257" s="16" t="s">
        <v>63</v>
      </c>
      <c r="AB257" s="16" t="s">
        <v>697</v>
      </c>
      <c r="AC257" s="16" t="s">
        <v>698</v>
      </c>
      <c r="AD257" s="21">
        <f t="shared" si="5"/>
        <v>10</v>
      </c>
      <c r="AE257" s="21"/>
    </row>
    <row r="258" spans="24:31" hidden="1" x14ac:dyDescent="0.25">
      <c r="X258" s="44"/>
      <c r="Z258" s="16" t="s">
        <v>54</v>
      </c>
      <c r="AA258" s="16" t="s">
        <v>63</v>
      </c>
      <c r="AB258" s="16" t="s">
        <v>699</v>
      </c>
      <c r="AC258" s="16" t="s">
        <v>700</v>
      </c>
      <c r="AD258" s="21">
        <f t="shared" si="5"/>
        <v>11</v>
      </c>
      <c r="AE258" s="21"/>
    </row>
    <row r="259" spans="24:31" hidden="1" x14ac:dyDescent="0.25">
      <c r="X259" s="44"/>
      <c r="Z259" s="16" t="s">
        <v>54</v>
      </c>
      <c r="AA259" s="16" t="s">
        <v>63</v>
      </c>
      <c r="AB259" s="16" t="s">
        <v>701</v>
      </c>
      <c r="AC259" s="16" t="s">
        <v>702</v>
      </c>
      <c r="AD259" s="21">
        <f t="shared" si="5"/>
        <v>12</v>
      </c>
      <c r="AE259" s="21"/>
    </row>
    <row r="260" spans="24:31" hidden="1" x14ac:dyDescent="0.25">
      <c r="X260" s="44"/>
      <c r="Z260" s="16" t="s">
        <v>54</v>
      </c>
      <c r="AA260" s="16" t="s">
        <v>63</v>
      </c>
      <c r="AB260" s="16" t="s">
        <v>703</v>
      </c>
      <c r="AC260" s="16" t="s">
        <v>704</v>
      </c>
      <c r="AD260" s="21">
        <f t="shared" ref="AD260:AD323" si="6">IF(Z260=Z259,AD259+1,1)</f>
        <v>13</v>
      </c>
      <c r="AE260" s="21"/>
    </row>
    <row r="261" spans="24:31" hidden="1" x14ac:dyDescent="0.25">
      <c r="X261" s="44"/>
      <c r="Z261" s="16" t="s">
        <v>54</v>
      </c>
      <c r="AA261" s="16" t="s">
        <v>63</v>
      </c>
      <c r="AB261" s="16" t="s">
        <v>705</v>
      </c>
      <c r="AC261" s="16" t="s">
        <v>706</v>
      </c>
      <c r="AD261" s="21">
        <f t="shared" si="6"/>
        <v>14</v>
      </c>
      <c r="AE261" s="21"/>
    </row>
    <row r="262" spans="24:31" hidden="1" x14ac:dyDescent="0.25">
      <c r="X262" s="44"/>
      <c r="Z262" s="16" t="s">
        <v>54</v>
      </c>
      <c r="AA262" s="16" t="s">
        <v>63</v>
      </c>
      <c r="AB262" s="16" t="s">
        <v>707</v>
      </c>
      <c r="AC262" s="16" t="s">
        <v>708</v>
      </c>
      <c r="AD262" s="21">
        <f t="shared" si="6"/>
        <v>15</v>
      </c>
      <c r="AE262" s="21"/>
    </row>
    <row r="263" spans="24:31" hidden="1" x14ac:dyDescent="0.25">
      <c r="X263" s="44"/>
      <c r="Z263" s="16" t="s">
        <v>54</v>
      </c>
      <c r="AA263" s="16" t="s">
        <v>63</v>
      </c>
      <c r="AB263" s="16" t="s">
        <v>709</v>
      </c>
      <c r="AC263" s="16" t="s">
        <v>710</v>
      </c>
      <c r="AD263" s="21">
        <f t="shared" si="6"/>
        <v>16</v>
      </c>
      <c r="AE263" s="21"/>
    </row>
    <row r="264" spans="24:31" hidden="1" x14ac:dyDescent="0.25">
      <c r="X264" s="44"/>
      <c r="Z264" s="16" t="s">
        <v>54</v>
      </c>
      <c r="AA264" s="16" t="s">
        <v>63</v>
      </c>
      <c r="AB264" s="16" t="s">
        <v>711</v>
      </c>
      <c r="AC264" s="16" t="s">
        <v>712</v>
      </c>
      <c r="AD264" s="21">
        <f t="shared" si="6"/>
        <v>17</v>
      </c>
      <c r="AE264" s="21"/>
    </row>
    <row r="265" spans="24:31" hidden="1" x14ac:dyDescent="0.25">
      <c r="X265" s="44"/>
      <c r="Z265" s="16" t="s">
        <v>54</v>
      </c>
      <c r="AA265" s="16" t="s">
        <v>63</v>
      </c>
      <c r="AB265" s="16" t="s">
        <v>713</v>
      </c>
      <c r="AC265" s="16" t="s">
        <v>714</v>
      </c>
      <c r="AD265" s="21">
        <f t="shared" si="6"/>
        <v>18</v>
      </c>
      <c r="AE265" s="21"/>
    </row>
    <row r="266" spans="24:31" hidden="1" x14ac:dyDescent="0.25">
      <c r="X266" s="44"/>
      <c r="Z266" s="16" t="s">
        <v>54</v>
      </c>
      <c r="AA266" s="16" t="s">
        <v>63</v>
      </c>
      <c r="AB266" s="16" t="s">
        <v>715</v>
      </c>
      <c r="AC266" s="16" t="s">
        <v>716</v>
      </c>
      <c r="AD266" s="21">
        <f t="shared" si="6"/>
        <v>19</v>
      </c>
      <c r="AE266" s="21"/>
    </row>
    <row r="267" spans="24:31" hidden="1" x14ac:dyDescent="0.25">
      <c r="X267" s="44"/>
      <c r="Z267" s="16" t="s">
        <v>54</v>
      </c>
      <c r="AA267" s="16" t="s">
        <v>63</v>
      </c>
      <c r="AB267" s="16" t="s">
        <v>717</v>
      </c>
      <c r="AC267" s="16" t="s">
        <v>718</v>
      </c>
      <c r="AD267" s="21">
        <f t="shared" si="6"/>
        <v>20</v>
      </c>
      <c r="AE267" s="21"/>
    </row>
    <row r="268" spans="24:31" hidden="1" x14ac:dyDescent="0.25">
      <c r="X268" s="44"/>
      <c r="Z268" s="16" t="s">
        <v>54</v>
      </c>
      <c r="AA268" s="16" t="s">
        <v>63</v>
      </c>
      <c r="AB268" s="16" t="s">
        <v>719</v>
      </c>
      <c r="AC268" s="16" t="s">
        <v>720</v>
      </c>
      <c r="AD268" s="21">
        <f t="shared" si="6"/>
        <v>21</v>
      </c>
      <c r="AE268" s="21"/>
    </row>
    <row r="269" spans="24:31" hidden="1" x14ac:dyDescent="0.25">
      <c r="X269" s="44"/>
      <c r="Z269" s="16" t="s">
        <v>54</v>
      </c>
      <c r="AA269" s="16" t="s">
        <v>63</v>
      </c>
      <c r="AB269" s="16" t="s">
        <v>721</v>
      </c>
      <c r="AC269" s="16" t="s">
        <v>722</v>
      </c>
      <c r="AD269" s="21">
        <f t="shared" si="6"/>
        <v>22</v>
      </c>
      <c r="AE269" s="21"/>
    </row>
    <row r="270" spans="24:31" hidden="1" x14ac:dyDescent="0.25">
      <c r="X270" s="44"/>
      <c r="Z270" s="16" t="s">
        <v>54</v>
      </c>
      <c r="AA270" s="16" t="s">
        <v>63</v>
      </c>
      <c r="AB270" s="16" t="s">
        <v>723</v>
      </c>
      <c r="AC270" s="16" t="s">
        <v>724</v>
      </c>
      <c r="AD270" s="21">
        <f t="shared" si="6"/>
        <v>23</v>
      </c>
      <c r="AE270" s="21"/>
    </row>
    <row r="271" spans="24:31" hidden="1" x14ac:dyDescent="0.25">
      <c r="X271" s="44"/>
      <c r="Z271" s="16" t="s">
        <v>54</v>
      </c>
      <c r="AA271" s="16" t="s">
        <v>63</v>
      </c>
      <c r="AB271" s="16" t="s">
        <v>725</v>
      </c>
      <c r="AC271" s="16" t="s">
        <v>726</v>
      </c>
      <c r="AD271" s="21">
        <f t="shared" si="6"/>
        <v>24</v>
      </c>
      <c r="AE271" s="21"/>
    </row>
    <row r="272" spans="24:31" hidden="1" x14ac:dyDescent="0.25">
      <c r="X272" s="44"/>
      <c r="Z272" s="16" t="s">
        <v>54</v>
      </c>
      <c r="AA272" s="16" t="s">
        <v>63</v>
      </c>
      <c r="AB272" s="16" t="s">
        <v>727</v>
      </c>
      <c r="AC272" s="16" t="s">
        <v>728</v>
      </c>
      <c r="AD272" s="21">
        <f t="shared" si="6"/>
        <v>25</v>
      </c>
      <c r="AE272" s="21"/>
    </row>
    <row r="273" spans="24:31" hidden="1" x14ac:dyDescent="0.25">
      <c r="X273" s="44"/>
      <c r="Z273" s="16" t="s">
        <v>54</v>
      </c>
      <c r="AA273" s="16" t="s">
        <v>63</v>
      </c>
      <c r="AB273" s="16" t="s">
        <v>729</v>
      </c>
      <c r="AC273" s="16" t="s">
        <v>730</v>
      </c>
      <c r="AD273" s="21">
        <f t="shared" si="6"/>
        <v>26</v>
      </c>
      <c r="AE273" s="21"/>
    </row>
    <row r="274" spans="24:31" hidden="1" x14ac:dyDescent="0.25">
      <c r="X274" s="44"/>
      <c r="Z274" s="16" t="s">
        <v>54</v>
      </c>
      <c r="AA274" s="16" t="s">
        <v>63</v>
      </c>
      <c r="AB274" s="16" t="s">
        <v>731</v>
      </c>
      <c r="AC274" s="16" t="s">
        <v>732</v>
      </c>
      <c r="AD274" s="21">
        <f t="shared" si="6"/>
        <v>27</v>
      </c>
      <c r="AE274" s="21"/>
    </row>
    <row r="275" spans="24:31" hidden="1" x14ac:dyDescent="0.25">
      <c r="X275" s="44"/>
      <c r="Z275" s="16" t="s">
        <v>54</v>
      </c>
      <c r="AA275" s="16" t="s">
        <v>63</v>
      </c>
      <c r="AB275" s="16" t="s">
        <v>733</v>
      </c>
      <c r="AC275" s="16" t="s">
        <v>734</v>
      </c>
      <c r="AD275" s="21">
        <f t="shared" si="6"/>
        <v>28</v>
      </c>
      <c r="AE275" s="21"/>
    </row>
    <row r="276" spans="24:31" hidden="1" x14ac:dyDescent="0.25">
      <c r="X276" s="44"/>
      <c r="Z276" s="16" t="s">
        <v>54</v>
      </c>
      <c r="AA276" s="16" t="s">
        <v>63</v>
      </c>
      <c r="AB276" s="16" t="s">
        <v>735</v>
      </c>
      <c r="AC276" s="16" t="s">
        <v>736</v>
      </c>
      <c r="AD276" s="21">
        <f t="shared" si="6"/>
        <v>29</v>
      </c>
      <c r="AE276" s="21"/>
    </row>
    <row r="277" spans="24:31" hidden="1" x14ac:dyDescent="0.25">
      <c r="X277" s="44"/>
      <c r="Z277" s="16" t="s">
        <v>54</v>
      </c>
      <c r="AA277" s="16" t="s">
        <v>63</v>
      </c>
      <c r="AB277" s="16" t="s">
        <v>737</v>
      </c>
      <c r="AC277" s="16" t="s">
        <v>738</v>
      </c>
      <c r="AD277" s="21">
        <f t="shared" si="6"/>
        <v>30</v>
      </c>
      <c r="AE277" s="21"/>
    </row>
    <row r="278" spans="24:31" hidden="1" x14ac:dyDescent="0.25">
      <c r="X278" s="44"/>
      <c r="Z278" s="16" t="s">
        <v>54</v>
      </c>
      <c r="AA278" s="16" t="s">
        <v>63</v>
      </c>
      <c r="AB278" s="16" t="s">
        <v>739</v>
      </c>
      <c r="AC278" s="16" t="s">
        <v>740</v>
      </c>
      <c r="AD278" s="21">
        <f t="shared" si="6"/>
        <v>31</v>
      </c>
      <c r="AE278" s="21"/>
    </row>
    <row r="279" spans="24:31" hidden="1" x14ac:dyDescent="0.25">
      <c r="X279" s="44"/>
      <c r="Z279" s="16" t="s">
        <v>54</v>
      </c>
      <c r="AA279" s="16" t="s">
        <v>63</v>
      </c>
      <c r="AB279" s="16" t="s">
        <v>741</v>
      </c>
      <c r="AC279" s="16" t="s">
        <v>742</v>
      </c>
      <c r="AD279" s="21">
        <f t="shared" si="6"/>
        <v>32</v>
      </c>
      <c r="AE279" s="21"/>
    </row>
    <row r="280" spans="24:31" hidden="1" x14ac:dyDescent="0.25">
      <c r="X280" s="44"/>
      <c r="Z280" s="16" t="s">
        <v>54</v>
      </c>
      <c r="AA280" s="16" t="s">
        <v>63</v>
      </c>
      <c r="AB280" s="16" t="s">
        <v>743</v>
      </c>
      <c r="AC280" s="16" t="s">
        <v>744</v>
      </c>
      <c r="AD280" s="21">
        <f t="shared" si="6"/>
        <v>33</v>
      </c>
      <c r="AE280" s="21"/>
    </row>
    <row r="281" spans="24:31" hidden="1" x14ac:dyDescent="0.25">
      <c r="X281" s="44"/>
      <c r="Z281" s="16" t="s">
        <v>54</v>
      </c>
      <c r="AA281" s="16" t="s">
        <v>63</v>
      </c>
      <c r="AB281" s="16" t="s">
        <v>745</v>
      </c>
      <c r="AC281" s="16" t="s">
        <v>746</v>
      </c>
      <c r="AD281" s="21">
        <f t="shared" si="6"/>
        <v>34</v>
      </c>
      <c r="AE281" s="21"/>
    </row>
    <row r="282" spans="24:31" hidden="1" x14ac:dyDescent="0.25">
      <c r="X282" s="44"/>
      <c r="Z282" s="16" t="s">
        <v>61</v>
      </c>
      <c r="AA282" s="16" t="s">
        <v>70</v>
      </c>
      <c r="AB282" s="16" t="s">
        <v>747</v>
      </c>
      <c r="AC282" s="16" t="s">
        <v>748</v>
      </c>
      <c r="AD282" s="21">
        <f t="shared" si="6"/>
        <v>1</v>
      </c>
      <c r="AE282" s="21"/>
    </row>
    <row r="283" spans="24:31" hidden="1" x14ac:dyDescent="0.25">
      <c r="X283" s="44"/>
      <c r="Z283" s="16" t="s">
        <v>61</v>
      </c>
      <c r="AA283" s="16" t="s">
        <v>70</v>
      </c>
      <c r="AB283" s="16" t="s">
        <v>749</v>
      </c>
      <c r="AC283" s="16" t="s">
        <v>750</v>
      </c>
      <c r="AD283" s="21">
        <f t="shared" si="6"/>
        <v>2</v>
      </c>
      <c r="AE283" s="21"/>
    </row>
    <row r="284" spans="24:31" hidden="1" x14ac:dyDescent="0.25">
      <c r="X284" s="44"/>
      <c r="Z284" s="16" t="s">
        <v>61</v>
      </c>
      <c r="AA284" s="16" t="s">
        <v>70</v>
      </c>
      <c r="AB284" s="16" t="s">
        <v>751</v>
      </c>
      <c r="AC284" s="16" t="s">
        <v>752</v>
      </c>
      <c r="AD284" s="21">
        <f t="shared" si="6"/>
        <v>3</v>
      </c>
      <c r="AE284" s="21"/>
    </row>
    <row r="285" spans="24:31" hidden="1" x14ac:dyDescent="0.25">
      <c r="X285" s="44"/>
      <c r="Z285" s="16" t="s">
        <v>61</v>
      </c>
      <c r="AA285" s="16" t="s">
        <v>70</v>
      </c>
      <c r="AB285" s="16" t="s">
        <v>753</v>
      </c>
      <c r="AC285" s="16" t="s">
        <v>754</v>
      </c>
      <c r="AD285" s="21">
        <f t="shared" si="6"/>
        <v>4</v>
      </c>
      <c r="AE285" s="21"/>
    </row>
    <row r="286" spans="24:31" hidden="1" x14ac:dyDescent="0.25">
      <c r="X286" s="44"/>
      <c r="Z286" s="16" t="s">
        <v>61</v>
      </c>
      <c r="AA286" s="16" t="s">
        <v>70</v>
      </c>
      <c r="AB286" s="16" t="s">
        <v>755</v>
      </c>
      <c r="AC286" s="16" t="s">
        <v>756</v>
      </c>
      <c r="AD286" s="21">
        <f t="shared" si="6"/>
        <v>5</v>
      </c>
      <c r="AE286" s="21"/>
    </row>
    <row r="287" spans="24:31" hidden="1" x14ac:dyDescent="0.25">
      <c r="X287" s="44"/>
      <c r="Z287" s="16" t="s">
        <v>61</v>
      </c>
      <c r="AA287" s="16" t="s">
        <v>70</v>
      </c>
      <c r="AB287" s="16" t="s">
        <v>757</v>
      </c>
      <c r="AC287" s="16" t="s">
        <v>758</v>
      </c>
      <c r="AD287" s="21">
        <f t="shared" si="6"/>
        <v>6</v>
      </c>
      <c r="AE287" s="21"/>
    </row>
    <row r="288" spans="24:31" hidden="1" x14ac:dyDescent="0.25">
      <c r="X288" s="44"/>
      <c r="Z288" s="16" t="s">
        <v>61</v>
      </c>
      <c r="AA288" s="16" t="s">
        <v>70</v>
      </c>
      <c r="AB288" s="16" t="s">
        <v>759</v>
      </c>
      <c r="AC288" s="16" t="s">
        <v>760</v>
      </c>
      <c r="AD288" s="21">
        <f t="shared" si="6"/>
        <v>7</v>
      </c>
      <c r="AE288" s="21"/>
    </row>
    <row r="289" spans="24:31" hidden="1" x14ac:dyDescent="0.25">
      <c r="X289" s="44"/>
      <c r="Z289" s="16" t="s">
        <v>61</v>
      </c>
      <c r="AA289" s="16" t="s">
        <v>70</v>
      </c>
      <c r="AB289" s="16" t="s">
        <v>761</v>
      </c>
      <c r="AC289" s="16" t="s">
        <v>762</v>
      </c>
      <c r="AD289" s="21">
        <f t="shared" si="6"/>
        <v>8</v>
      </c>
      <c r="AE289" s="21"/>
    </row>
    <row r="290" spans="24:31" hidden="1" x14ac:dyDescent="0.25">
      <c r="X290" s="44"/>
      <c r="Z290" s="16" t="s">
        <v>61</v>
      </c>
      <c r="AA290" s="16" t="s">
        <v>70</v>
      </c>
      <c r="AB290" s="16" t="s">
        <v>763</v>
      </c>
      <c r="AC290" s="16" t="s">
        <v>764</v>
      </c>
      <c r="AD290" s="21">
        <f t="shared" si="6"/>
        <v>9</v>
      </c>
      <c r="AE290" s="21"/>
    </row>
    <row r="291" spans="24:31" hidden="1" x14ac:dyDescent="0.25">
      <c r="X291" s="44"/>
      <c r="Z291" s="16" t="s">
        <v>61</v>
      </c>
      <c r="AA291" s="16" t="s">
        <v>70</v>
      </c>
      <c r="AB291" s="16" t="s">
        <v>765</v>
      </c>
      <c r="AC291" s="16" t="s">
        <v>766</v>
      </c>
      <c r="AD291" s="21">
        <f t="shared" si="6"/>
        <v>10</v>
      </c>
      <c r="AE291" s="21"/>
    </row>
    <row r="292" spans="24:31" hidden="1" x14ac:dyDescent="0.25">
      <c r="X292" s="44"/>
      <c r="Z292" s="16" t="s">
        <v>61</v>
      </c>
      <c r="AA292" s="16" t="s">
        <v>70</v>
      </c>
      <c r="AB292" s="16" t="s">
        <v>767</v>
      </c>
      <c r="AC292" s="16" t="s">
        <v>768</v>
      </c>
      <c r="AD292" s="21">
        <f t="shared" si="6"/>
        <v>11</v>
      </c>
      <c r="AE292" s="21"/>
    </row>
    <row r="293" spans="24:31" hidden="1" x14ac:dyDescent="0.25">
      <c r="X293" s="44"/>
      <c r="Z293" s="16" t="s">
        <v>61</v>
      </c>
      <c r="AA293" s="16" t="s">
        <v>70</v>
      </c>
      <c r="AB293" s="16" t="s">
        <v>769</v>
      </c>
      <c r="AC293" s="16" t="s">
        <v>770</v>
      </c>
      <c r="AD293" s="21">
        <f t="shared" si="6"/>
        <v>12</v>
      </c>
      <c r="AE293" s="21"/>
    </row>
    <row r="294" spans="24:31" hidden="1" x14ac:dyDescent="0.25">
      <c r="X294" s="44"/>
      <c r="Z294" s="16" t="s">
        <v>61</v>
      </c>
      <c r="AA294" s="16" t="s">
        <v>70</v>
      </c>
      <c r="AB294" s="16" t="s">
        <v>771</v>
      </c>
      <c r="AC294" s="16" t="s">
        <v>772</v>
      </c>
      <c r="AD294" s="21">
        <f t="shared" si="6"/>
        <v>13</v>
      </c>
      <c r="AE294" s="21"/>
    </row>
    <row r="295" spans="24:31" hidden="1" x14ac:dyDescent="0.25">
      <c r="X295" s="44"/>
      <c r="Z295" s="16" t="s">
        <v>61</v>
      </c>
      <c r="AA295" s="16" t="s">
        <v>70</v>
      </c>
      <c r="AB295" s="16" t="s">
        <v>773</v>
      </c>
      <c r="AC295" s="16" t="s">
        <v>774</v>
      </c>
      <c r="AD295" s="21">
        <f t="shared" si="6"/>
        <v>14</v>
      </c>
      <c r="AE295" s="21"/>
    </row>
    <row r="296" spans="24:31" hidden="1" x14ac:dyDescent="0.25">
      <c r="X296" s="44"/>
      <c r="Z296" s="16" t="s">
        <v>61</v>
      </c>
      <c r="AA296" s="16" t="s">
        <v>70</v>
      </c>
      <c r="AB296" s="16" t="s">
        <v>775</v>
      </c>
      <c r="AC296" s="16" t="s">
        <v>776</v>
      </c>
      <c r="AD296" s="21">
        <f t="shared" si="6"/>
        <v>15</v>
      </c>
      <c r="AE296" s="21"/>
    </row>
    <row r="297" spans="24:31" hidden="1" x14ac:dyDescent="0.25">
      <c r="X297" s="44"/>
      <c r="Z297" s="16" t="s">
        <v>61</v>
      </c>
      <c r="AA297" s="16" t="s">
        <v>70</v>
      </c>
      <c r="AB297" s="16" t="s">
        <v>777</v>
      </c>
      <c r="AC297" s="16" t="s">
        <v>778</v>
      </c>
      <c r="AD297" s="21">
        <f t="shared" si="6"/>
        <v>16</v>
      </c>
      <c r="AE297" s="21"/>
    </row>
    <row r="298" spans="24:31" hidden="1" x14ac:dyDescent="0.25">
      <c r="X298" s="44"/>
      <c r="Z298" s="16" t="s">
        <v>61</v>
      </c>
      <c r="AA298" s="16" t="s">
        <v>70</v>
      </c>
      <c r="AB298" s="16" t="s">
        <v>779</v>
      </c>
      <c r="AC298" s="16" t="s">
        <v>780</v>
      </c>
      <c r="AD298" s="21">
        <f t="shared" si="6"/>
        <v>17</v>
      </c>
      <c r="AE298" s="21"/>
    </row>
    <row r="299" spans="24:31" hidden="1" x14ac:dyDescent="0.25">
      <c r="X299" s="44"/>
      <c r="Z299" s="16" t="s">
        <v>61</v>
      </c>
      <c r="AA299" s="16" t="s">
        <v>70</v>
      </c>
      <c r="AB299" s="16" t="s">
        <v>781</v>
      </c>
      <c r="AC299" s="16" t="s">
        <v>782</v>
      </c>
      <c r="AD299" s="21">
        <f t="shared" si="6"/>
        <v>18</v>
      </c>
      <c r="AE299" s="21"/>
    </row>
    <row r="300" spans="24:31" hidden="1" x14ac:dyDescent="0.25">
      <c r="X300" s="44"/>
      <c r="Z300" s="16" t="s">
        <v>61</v>
      </c>
      <c r="AA300" s="16" t="s">
        <v>70</v>
      </c>
      <c r="AB300" s="16" t="s">
        <v>783</v>
      </c>
      <c r="AC300" s="16" t="s">
        <v>784</v>
      </c>
      <c r="AD300" s="21">
        <f t="shared" si="6"/>
        <v>19</v>
      </c>
      <c r="AE300" s="21"/>
    </row>
    <row r="301" spans="24:31" hidden="1" x14ac:dyDescent="0.25">
      <c r="X301" s="44"/>
      <c r="Z301" s="16" t="s">
        <v>61</v>
      </c>
      <c r="AA301" s="16" t="s">
        <v>70</v>
      </c>
      <c r="AB301" s="16" t="s">
        <v>785</v>
      </c>
      <c r="AC301" s="16" t="s">
        <v>786</v>
      </c>
      <c r="AD301" s="21">
        <f t="shared" si="6"/>
        <v>20</v>
      </c>
      <c r="AE301" s="21"/>
    </row>
    <row r="302" spans="24:31" hidden="1" x14ac:dyDescent="0.25">
      <c r="X302" s="44"/>
      <c r="Z302" s="16" t="s">
        <v>61</v>
      </c>
      <c r="AA302" s="16" t="s">
        <v>70</v>
      </c>
      <c r="AB302" s="16" t="s">
        <v>787</v>
      </c>
      <c r="AC302" s="16" t="s">
        <v>788</v>
      </c>
      <c r="AD302" s="21">
        <f t="shared" si="6"/>
        <v>21</v>
      </c>
      <c r="AE302" s="21"/>
    </row>
    <row r="303" spans="24:31" hidden="1" x14ac:dyDescent="0.25">
      <c r="X303" s="44"/>
      <c r="Z303" s="16" t="s">
        <v>61</v>
      </c>
      <c r="AA303" s="16" t="s">
        <v>70</v>
      </c>
      <c r="AB303" s="16" t="s">
        <v>789</v>
      </c>
      <c r="AC303" s="16" t="s">
        <v>790</v>
      </c>
      <c r="AD303" s="21">
        <f t="shared" si="6"/>
        <v>22</v>
      </c>
      <c r="AE303" s="21"/>
    </row>
    <row r="304" spans="24:31" hidden="1" x14ac:dyDescent="0.25">
      <c r="X304" s="44"/>
      <c r="Z304" s="16" t="s">
        <v>61</v>
      </c>
      <c r="AA304" s="16" t="s">
        <v>70</v>
      </c>
      <c r="AB304" s="16" t="s">
        <v>791</v>
      </c>
      <c r="AC304" s="16" t="s">
        <v>792</v>
      </c>
      <c r="AD304" s="21">
        <f t="shared" si="6"/>
        <v>23</v>
      </c>
      <c r="AE304" s="21"/>
    </row>
    <row r="305" spans="24:31" hidden="1" x14ac:dyDescent="0.25">
      <c r="X305" s="44"/>
      <c r="Z305" s="16" t="s">
        <v>61</v>
      </c>
      <c r="AA305" s="16" t="s">
        <v>70</v>
      </c>
      <c r="AB305" s="16" t="s">
        <v>793</v>
      </c>
      <c r="AC305" s="16" t="s">
        <v>794</v>
      </c>
      <c r="AD305" s="21">
        <f t="shared" si="6"/>
        <v>24</v>
      </c>
      <c r="AE305" s="21"/>
    </row>
    <row r="306" spans="24:31" hidden="1" x14ac:dyDescent="0.25">
      <c r="X306" s="44"/>
      <c r="Z306" s="16" t="s">
        <v>61</v>
      </c>
      <c r="AA306" s="16" t="s">
        <v>70</v>
      </c>
      <c r="AB306" s="16" t="s">
        <v>795</v>
      </c>
      <c r="AC306" s="16" t="s">
        <v>796</v>
      </c>
      <c r="AD306" s="21">
        <f t="shared" si="6"/>
        <v>25</v>
      </c>
      <c r="AE306" s="21"/>
    </row>
    <row r="307" spans="24:31" hidden="1" x14ac:dyDescent="0.25">
      <c r="X307" s="44"/>
      <c r="Z307" s="16" t="s">
        <v>61</v>
      </c>
      <c r="AA307" s="16" t="s">
        <v>70</v>
      </c>
      <c r="AB307" s="16" t="s">
        <v>797</v>
      </c>
      <c r="AC307" s="16" t="s">
        <v>798</v>
      </c>
      <c r="AD307" s="21">
        <f t="shared" si="6"/>
        <v>26</v>
      </c>
      <c r="AE307" s="21"/>
    </row>
    <row r="308" spans="24:31" hidden="1" x14ac:dyDescent="0.25">
      <c r="X308" s="44"/>
      <c r="Z308" s="16" t="s">
        <v>61</v>
      </c>
      <c r="AA308" s="16" t="s">
        <v>70</v>
      </c>
      <c r="AB308" s="16" t="s">
        <v>799</v>
      </c>
      <c r="AC308" s="16" t="s">
        <v>800</v>
      </c>
      <c r="AD308" s="21">
        <f t="shared" si="6"/>
        <v>27</v>
      </c>
      <c r="AE308" s="21"/>
    </row>
    <row r="309" spans="24:31" hidden="1" x14ac:dyDescent="0.25">
      <c r="X309" s="44"/>
      <c r="Z309" s="16" t="s">
        <v>61</v>
      </c>
      <c r="AA309" s="16" t="s">
        <v>70</v>
      </c>
      <c r="AB309" s="16" t="s">
        <v>801</v>
      </c>
      <c r="AC309" s="16" t="s">
        <v>802</v>
      </c>
      <c r="AD309" s="21">
        <f t="shared" si="6"/>
        <v>28</v>
      </c>
      <c r="AE309" s="21"/>
    </row>
    <row r="310" spans="24:31" hidden="1" x14ac:dyDescent="0.25">
      <c r="X310" s="44"/>
      <c r="Z310" s="16" t="s">
        <v>61</v>
      </c>
      <c r="AA310" s="16" t="s">
        <v>70</v>
      </c>
      <c r="AB310" s="16" t="s">
        <v>803</v>
      </c>
      <c r="AC310" s="16" t="s">
        <v>804</v>
      </c>
      <c r="AD310" s="21">
        <f t="shared" si="6"/>
        <v>29</v>
      </c>
      <c r="AE310" s="21"/>
    </row>
    <row r="311" spans="24:31" hidden="1" x14ac:dyDescent="0.25">
      <c r="X311" s="44"/>
      <c r="Z311" s="16" t="s">
        <v>61</v>
      </c>
      <c r="AA311" s="16" t="s">
        <v>70</v>
      </c>
      <c r="AB311" s="16" t="s">
        <v>805</v>
      </c>
      <c r="AC311" s="16" t="s">
        <v>806</v>
      </c>
      <c r="AD311" s="21">
        <f t="shared" si="6"/>
        <v>30</v>
      </c>
      <c r="AE311" s="21"/>
    </row>
    <row r="312" spans="24:31" hidden="1" x14ac:dyDescent="0.25">
      <c r="X312" s="44"/>
      <c r="Z312" s="16" t="s">
        <v>61</v>
      </c>
      <c r="AA312" s="16" t="s">
        <v>70</v>
      </c>
      <c r="AB312" s="16" t="s">
        <v>807</v>
      </c>
      <c r="AC312" s="16" t="s">
        <v>808</v>
      </c>
      <c r="AD312" s="21">
        <f t="shared" si="6"/>
        <v>31</v>
      </c>
      <c r="AE312" s="21"/>
    </row>
    <row r="313" spans="24:31" hidden="1" x14ac:dyDescent="0.25">
      <c r="X313" s="44"/>
      <c r="Z313" s="16" t="s">
        <v>61</v>
      </c>
      <c r="AA313" s="16" t="s">
        <v>70</v>
      </c>
      <c r="AB313" s="16" t="s">
        <v>809</v>
      </c>
      <c r="AC313" s="16" t="s">
        <v>810</v>
      </c>
      <c r="AD313" s="21">
        <f t="shared" si="6"/>
        <v>32</v>
      </c>
      <c r="AE313" s="21"/>
    </row>
    <row r="314" spans="24:31" hidden="1" x14ac:dyDescent="0.25">
      <c r="X314" s="44"/>
      <c r="Z314" s="16" t="s">
        <v>61</v>
      </c>
      <c r="AA314" s="16" t="s">
        <v>70</v>
      </c>
      <c r="AB314" s="16" t="s">
        <v>811</v>
      </c>
      <c r="AC314" s="16" t="s">
        <v>812</v>
      </c>
      <c r="AD314" s="21">
        <f t="shared" si="6"/>
        <v>33</v>
      </c>
      <c r="AE314" s="21"/>
    </row>
    <row r="315" spans="24:31" hidden="1" x14ac:dyDescent="0.25">
      <c r="X315" s="44"/>
      <c r="Z315" s="16" t="s">
        <v>61</v>
      </c>
      <c r="AA315" s="16" t="s">
        <v>70</v>
      </c>
      <c r="AB315" s="16" t="s">
        <v>813</v>
      </c>
      <c r="AC315" s="16" t="s">
        <v>814</v>
      </c>
      <c r="AD315" s="21">
        <f t="shared" si="6"/>
        <v>34</v>
      </c>
      <c r="AE315" s="21"/>
    </row>
    <row r="316" spans="24:31" hidden="1" x14ac:dyDescent="0.25">
      <c r="X316" s="44"/>
      <c r="Z316" s="16" t="s">
        <v>61</v>
      </c>
      <c r="AA316" s="16" t="s">
        <v>70</v>
      </c>
      <c r="AB316" s="16" t="s">
        <v>815</v>
      </c>
      <c r="AC316" s="16" t="s">
        <v>816</v>
      </c>
      <c r="AD316" s="21">
        <f t="shared" si="6"/>
        <v>35</v>
      </c>
      <c r="AE316" s="21"/>
    </row>
    <row r="317" spans="24:31" hidden="1" x14ac:dyDescent="0.25">
      <c r="X317" s="44"/>
      <c r="Z317" s="16" t="s">
        <v>61</v>
      </c>
      <c r="AA317" s="16" t="s">
        <v>70</v>
      </c>
      <c r="AB317" s="16" t="s">
        <v>817</v>
      </c>
      <c r="AC317" s="16" t="s">
        <v>818</v>
      </c>
      <c r="AD317" s="21">
        <f t="shared" si="6"/>
        <v>36</v>
      </c>
      <c r="AE317" s="21"/>
    </row>
    <row r="318" spans="24:31" hidden="1" x14ac:dyDescent="0.25">
      <c r="X318" s="44"/>
      <c r="Z318" s="16" t="s">
        <v>61</v>
      </c>
      <c r="AA318" s="16" t="s">
        <v>70</v>
      </c>
      <c r="AB318" s="16" t="s">
        <v>819</v>
      </c>
      <c r="AC318" s="16" t="s">
        <v>820</v>
      </c>
      <c r="AD318" s="21">
        <f t="shared" si="6"/>
        <v>37</v>
      </c>
      <c r="AE318" s="21"/>
    </row>
    <row r="319" spans="24:31" hidden="1" x14ac:dyDescent="0.25">
      <c r="X319" s="44"/>
      <c r="Z319" s="16" t="s">
        <v>61</v>
      </c>
      <c r="AA319" s="16" t="s">
        <v>70</v>
      </c>
      <c r="AB319" s="16" t="s">
        <v>821</v>
      </c>
      <c r="AC319" s="16" t="s">
        <v>822</v>
      </c>
      <c r="AD319" s="21">
        <f t="shared" si="6"/>
        <v>38</v>
      </c>
      <c r="AE319" s="21"/>
    </row>
    <row r="320" spans="24:31" hidden="1" x14ac:dyDescent="0.25">
      <c r="X320" s="44"/>
      <c r="Z320" s="16" t="s">
        <v>61</v>
      </c>
      <c r="AA320" s="16" t="s">
        <v>70</v>
      </c>
      <c r="AB320" s="16" t="s">
        <v>823</v>
      </c>
      <c r="AC320" s="16" t="s">
        <v>824</v>
      </c>
      <c r="AD320" s="21">
        <f t="shared" si="6"/>
        <v>39</v>
      </c>
      <c r="AE320" s="21"/>
    </row>
    <row r="321" spans="24:31" hidden="1" x14ac:dyDescent="0.25">
      <c r="X321" s="44"/>
      <c r="Z321" s="16" t="s">
        <v>61</v>
      </c>
      <c r="AA321" s="16" t="s">
        <v>70</v>
      </c>
      <c r="AB321" s="16" t="s">
        <v>825</v>
      </c>
      <c r="AC321" s="16" t="s">
        <v>826</v>
      </c>
      <c r="AD321" s="21">
        <f t="shared" si="6"/>
        <v>40</v>
      </c>
      <c r="AE321" s="21"/>
    </row>
    <row r="322" spans="24:31" hidden="1" x14ac:dyDescent="0.25">
      <c r="X322" s="44"/>
      <c r="Z322" s="16" t="s">
        <v>68</v>
      </c>
      <c r="AA322" s="16" t="s">
        <v>77</v>
      </c>
      <c r="AB322" s="16" t="s">
        <v>827</v>
      </c>
      <c r="AC322" s="16" t="s">
        <v>828</v>
      </c>
      <c r="AD322" s="21">
        <f t="shared" si="6"/>
        <v>1</v>
      </c>
      <c r="AE322" s="21"/>
    </row>
    <row r="323" spans="24:31" hidden="1" x14ac:dyDescent="0.25">
      <c r="X323" s="44"/>
      <c r="Z323" s="16" t="s">
        <v>68</v>
      </c>
      <c r="AA323" s="16" t="s">
        <v>77</v>
      </c>
      <c r="AB323" s="16" t="s">
        <v>829</v>
      </c>
      <c r="AC323" s="16" t="s">
        <v>830</v>
      </c>
      <c r="AD323" s="21">
        <f t="shared" si="6"/>
        <v>2</v>
      </c>
      <c r="AE323" s="21"/>
    </row>
    <row r="324" spans="24:31" hidden="1" x14ac:dyDescent="0.25">
      <c r="X324" s="44"/>
      <c r="Z324" s="16" t="s">
        <v>68</v>
      </c>
      <c r="AA324" s="16" t="s">
        <v>77</v>
      </c>
      <c r="AB324" s="16" t="s">
        <v>831</v>
      </c>
      <c r="AC324" s="16" t="s">
        <v>832</v>
      </c>
      <c r="AD324" s="21">
        <f t="shared" ref="AD324:AD387" si="7">IF(Z324=Z323,AD323+1,1)</f>
        <v>3</v>
      </c>
      <c r="AE324" s="21"/>
    </row>
    <row r="325" spans="24:31" hidden="1" x14ac:dyDescent="0.25">
      <c r="X325" s="44"/>
      <c r="Z325" s="16" t="s">
        <v>68</v>
      </c>
      <c r="AA325" s="16" t="s">
        <v>77</v>
      </c>
      <c r="AB325" s="16" t="s">
        <v>833</v>
      </c>
      <c r="AC325" s="16" t="s">
        <v>834</v>
      </c>
      <c r="AD325" s="21">
        <f t="shared" si="7"/>
        <v>4</v>
      </c>
      <c r="AE325" s="21"/>
    </row>
    <row r="326" spans="24:31" hidden="1" x14ac:dyDescent="0.25">
      <c r="X326" s="44"/>
      <c r="Z326" s="16" t="s">
        <v>68</v>
      </c>
      <c r="AA326" s="16" t="s">
        <v>77</v>
      </c>
      <c r="AB326" s="16" t="s">
        <v>835</v>
      </c>
      <c r="AC326" s="16" t="s">
        <v>836</v>
      </c>
      <c r="AD326" s="21">
        <f t="shared" si="7"/>
        <v>5</v>
      </c>
      <c r="AE326" s="21"/>
    </row>
    <row r="327" spans="24:31" hidden="1" x14ac:dyDescent="0.25">
      <c r="X327" s="44"/>
      <c r="Z327" s="16" t="s">
        <v>68</v>
      </c>
      <c r="AA327" s="16" t="s">
        <v>77</v>
      </c>
      <c r="AB327" s="16" t="s">
        <v>837</v>
      </c>
      <c r="AC327" s="16" t="s">
        <v>838</v>
      </c>
      <c r="AD327" s="21">
        <f t="shared" si="7"/>
        <v>6</v>
      </c>
      <c r="AE327" s="21"/>
    </row>
    <row r="328" spans="24:31" hidden="1" x14ac:dyDescent="0.25">
      <c r="X328" s="44"/>
      <c r="Z328" s="16" t="s">
        <v>68</v>
      </c>
      <c r="AA328" s="16" t="s">
        <v>77</v>
      </c>
      <c r="AB328" s="16" t="s">
        <v>839</v>
      </c>
      <c r="AC328" s="16" t="s">
        <v>840</v>
      </c>
      <c r="AD328" s="21">
        <f t="shared" si="7"/>
        <v>7</v>
      </c>
      <c r="AE328" s="21"/>
    </row>
    <row r="329" spans="24:31" hidden="1" x14ac:dyDescent="0.25">
      <c r="X329" s="44"/>
      <c r="Z329" s="16" t="s">
        <v>68</v>
      </c>
      <c r="AA329" s="16" t="s">
        <v>77</v>
      </c>
      <c r="AB329" s="16" t="s">
        <v>841</v>
      </c>
      <c r="AC329" s="16" t="s">
        <v>842</v>
      </c>
      <c r="AD329" s="21">
        <f t="shared" si="7"/>
        <v>8</v>
      </c>
      <c r="AE329" s="21"/>
    </row>
    <row r="330" spans="24:31" hidden="1" x14ac:dyDescent="0.25">
      <c r="X330" s="44"/>
      <c r="Z330" s="16" t="s">
        <v>68</v>
      </c>
      <c r="AA330" s="16" t="s">
        <v>77</v>
      </c>
      <c r="AB330" s="16" t="s">
        <v>843</v>
      </c>
      <c r="AC330" s="16" t="s">
        <v>844</v>
      </c>
      <c r="AD330" s="21">
        <f t="shared" si="7"/>
        <v>9</v>
      </c>
      <c r="AE330" s="21"/>
    </row>
    <row r="331" spans="24:31" hidden="1" x14ac:dyDescent="0.25">
      <c r="X331" s="44"/>
      <c r="Z331" s="16" t="s">
        <v>68</v>
      </c>
      <c r="AA331" s="16" t="s">
        <v>77</v>
      </c>
      <c r="AB331" s="16" t="s">
        <v>845</v>
      </c>
      <c r="AC331" s="16" t="s">
        <v>846</v>
      </c>
      <c r="AD331" s="21">
        <f t="shared" si="7"/>
        <v>10</v>
      </c>
      <c r="AE331" s="21"/>
    </row>
    <row r="332" spans="24:31" hidden="1" x14ac:dyDescent="0.25">
      <c r="X332" s="44"/>
      <c r="Z332" s="16" t="s">
        <v>68</v>
      </c>
      <c r="AA332" s="16" t="s">
        <v>77</v>
      </c>
      <c r="AB332" s="16" t="s">
        <v>847</v>
      </c>
      <c r="AC332" s="16" t="s">
        <v>848</v>
      </c>
      <c r="AD332" s="21">
        <f t="shared" si="7"/>
        <v>11</v>
      </c>
      <c r="AE332" s="21"/>
    </row>
    <row r="333" spans="24:31" hidden="1" x14ac:dyDescent="0.25">
      <c r="X333" s="44"/>
      <c r="Z333" s="16" t="s">
        <v>68</v>
      </c>
      <c r="AA333" s="16" t="s">
        <v>77</v>
      </c>
      <c r="AB333" s="16" t="s">
        <v>849</v>
      </c>
      <c r="AC333" s="16" t="s">
        <v>850</v>
      </c>
      <c r="AD333" s="21">
        <f t="shared" si="7"/>
        <v>12</v>
      </c>
      <c r="AE333" s="21"/>
    </row>
    <row r="334" spans="24:31" hidden="1" x14ac:dyDescent="0.25">
      <c r="X334" s="44"/>
      <c r="Z334" s="16" t="s">
        <v>68</v>
      </c>
      <c r="AA334" s="16" t="s">
        <v>77</v>
      </c>
      <c r="AB334" s="16" t="s">
        <v>851</v>
      </c>
      <c r="AC334" s="16" t="s">
        <v>852</v>
      </c>
      <c r="AD334" s="21">
        <f t="shared" si="7"/>
        <v>13</v>
      </c>
      <c r="AE334" s="21"/>
    </row>
    <row r="335" spans="24:31" hidden="1" x14ac:dyDescent="0.25">
      <c r="X335" s="44"/>
      <c r="Z335" s="16" t="s">
        <v>68</v>
      </c>
      <c r="AA335" s="16" t="s">
        <v>77</v>
      </c>
      <c r="AB335" s="16" t="s">
        <v>853</v>
      </c>
      <c r="AC335" s="16" t="s">
        <v>854</v>
      </c>
      <c r="AD335" s="21">
        <f t="shared" si="7"/>
        <v>14</v>
      </c>
      <c r="AE335" s="21"/>
    </row>
    <row r="336" spans="24:31" hidden="1" x14ac:dyDescent="0.25">
      <c r="X336" s="44"/>
      <c r="Z336" s="16" t="s">
        <v>68</v>
      </c>
      <c r="AA336" s="16" t="s">
        <v>77</v>
      </c>
      <c r="AB336" s="16" t="s">
        <v>855</v>
      </c>
      <c r="AC336" s="16" t="s">
        <v>856</v>
      </c>
      <c r="AD336" s="21">
        <f t="shared" si="7"/>
        <v>15</v>
      </c>
      <c r="AE336" s="21"/>
    </row>
    <row r="337" spans="24:31" hidden="1" x14ac:dyDescent="0.25">
      <c r="X337" s="44"/>
      <c r="Z337" s="16" t="s">
        <v>68</v>
      </c>
      <c r="AA337" s="16" t="s">
        <v>77</v>
      </c>
      <c r="AB337" s="16" t="s">
        <v>857</v>
      </c>
      <c r="AC337" s="16" t="s">
        <v>858</v>
      </c>
      <c r="AD337" s="21">
        <f t="shared" si="7"/>
        <v>16</v>
      </c>
      <c r="AE337" s="21"/>
    </row>
    <row r="338" spans="24:31" hidden="1" x14ac:dyDescent="0.25">
      <c r="X338" s="44"/>
      <c r="Z338" s="16" t="s">
        <v>68</v>
      </c>
      <c r="AA338" s="16" t="s">
        <v>77</v>
      </c>
      <c r="AB338" s="16" t="s">
        <v>859</v>
      </c>
      <c r="AC338" s="16" t="s">
        <v>860</v>
      </c>
      <c r="AD338" s="21">
        <f t="shared" si="7"/>
        <v>17</v>
      </c>
      <c r="AE338" s="21"/>
    </row>
    <row r="339" spans="24:31" hidden="1" x14ac:dyDescent="0.25">
      <c r="X339" s="44"/>
      <c r="Z339" s="16" t="s">
        <v>68</v>
      </c>
      <c r="AA339" s="16" t="s">
        <v>77</v>
      </c>
      <c r="AB339" s="16" t="s">
        <v>861</v>
      </c>
      <c r="AC339" s="16" t="s">
        <v>862</v>
      </c>
      <c r="AD339" s="21">
        <f t="shared" si="7"/>
        <v>18</v>
      </c>
      <c r="AE339" s="21"/>
    </row>
    <row r="340" spans="24:31" hidden="1" x14ac:dyDescent="0.25">
      <c r="X340" s="44"/>
      <c r="Z340" s="16" t="s">
        <v>68</v>
      </c>
      <c r="AA340" s="16" t="s">
        <v>77</v>
      </c>
      <c r="AB340" s="16" t="s">
        <v>863</v>
      </c>
      <c r="AC340" s="16" t="s">
        <v>864</v>
      </c>
      <c r="AD340" s="21">
        <f t="shared" si="7"/>
        <v>19</v>
      </c>
      <c r="AE340" s="21"/>
    </row>
    <row r="341" spans="24:31" hidden="1" x14ac:dyDescent="0.25">
      <c r="X341" s="44"/>
      <c r="Z341" s="16" t="s">
        <v>68</v>
      </c>
      <c r="AA341" s="16" t="s">
        <v>77</v>
      </c>
      <c r="AB341" s="16" t="s">
        <v>865</v>
      </c>
      <c r="AC341" s="16" t="s">
        <v>866</v>
      </c>
      <c r="AD341" s="21">
        <f t="shared" si="7"/>
        <v>20</v>
      </c>
      <c r="AE341" s="21"/>
    </row>
    <row r="342" spans="24:31" hidden="1" x14ac:dyDescent="0.25">
      <c r="X342" s="44"/>
      <c r="Z342" s="16" t="s">
        <v>68</v>
      </c>
      <c r="AA342" s="16" t="s">
        <v>77</v>
      </c>
      <c r="AB342" s="16" t="s">
        <v>867</v>
      </c>
      <c r="AC342" s="16" t="s">
        <v>868</v>
      </c>
      <c r="AD342" s="21">
        <f t="shared" si="7"/>
        <v>21</v>
      </c>
      <c r="AE342" s="21"/>
    </row>
    <row r="343" spans="24:31" hidden="1" x14ac:dyDescent="0.25">
      <c r="X343" s="44"/>
      <c r="Z343" s="16" t="s">
        <v>68</v>
      </c>
      <c r="AA343" s="16" t="s">
        <v>77</v>
      </c>
      <c r="AB343" s="16" t="s">
        <v>869</v>
      </c>
      <c r="AC343" s="16" t="s">
        <v>870</v>
      </c>
      <c r="AD343" s="21">
        <f t="shared" si="7"/>
        <v>22</v>
      </c>
      <c r="AE343" s="21"/>
    </row>
    <row r="344" spans="24:31" hidden="1" x14ac:dyDescent="0.25">
      <c r="X344" s="44"/>
      <c r="Z344" s="16" t="s">
        <v>68</v>
      </c>
      <c r="AA344" s="16" t="s">
        <v>77</v>
      </c>
      <c r="AB344" s="16" t="s">
        <v>871</v>
      </c>
      <c r="AC344" s="16" t="s">
        <v>872</v>
      </c>
      <c r="AD344" s="21">
        <f t="shared" si="7"/>
        <v>23</v>
      </c>
      <c r="AE344" s="21"/>
    </row>
    <row r="345" spans="24:31" hidden="1" x14ac:dyDescent="0.25">
      <c r="X345" s="44"/>
      <c r="Z345" s="16" t="s">
        <v>68</v>
      </c>
      <c r="AA345" s="16" t="s">
        <v>77</v>
      </c>
      <c r="AB345" s="16" t="s">
        <v>873</v>
      </c>
      <c r="AC345" s="16" t="s">
        <v>874</v>
      </c>
      <c r="AD345" s="21">
        <f t="shared" si="7"/>
        <v>24</v>
      </c>
      <c r="AE345" s="21"/>
    </row>
    <row r="346" spans="24:31" hidden="1" x14ac:dyDescent="0.25">
      <c r="X346" s="44"/>
      <c r="Z346" s="16" t="s">
        <v>68</v>
      </c>
      <c r="AA346" s="16" t="s">
        <v>77</v>
      </c>
      <c r="AB346" s="16" t="s">
        <v>875</v>
      </c>
      <c r="AC346" s="16" t="s">
        <v>876</v>
      </c>
      <c r="AD346" s="21">
        <f t="shared" si="7"/>
        <v>25</v>
      </c>
      <c r="AE346" s="21"/>
    </row>
    <row r="347" spans="24:31" hidden="1" x14ac:dyDescent="0.25">
      <c r="X347" s="44"/>
      <c r="Z347" s="16" t="s">
        <v>68</v>
      </c>
      <c r="AA347" s="16" t="s">
        <v>77</v>
      </c>
      <c r="AB347" s="16" t="s">
        <v>877</v>
      </c>
      <c r="AC347" s="16" t="s">
        <v>878</v>
      </c>
      <c r="AD347" s="21">
        <f t="shared" si="7"/>
        <v>26</v>
      </c>
      <c r="AE347" s="21"/>
    </row>
    <row r="348" spans="24:31" hidden="1" x14ac:dyDescent="0.25">
      <c r="X348" s="44"/>
      <c r="Z348" s="16" t="s">
        <v>68</v>
      </c>
      <c r="AA348" s="16" t="s">
        <v>77</v>
      </c>
      <c r="AB348" s="16" t="s">
        <v>879</v>
      </c>
      <c r="AC348" s="16" t="s">
        <v>880</v>
      </c>
      <c r="AD348" s="21">
        <f t="shared" si="7"/>
        <v>27</v>
      </c>
      <c r="AE348" s="21"/>
    </row>
    <row r="349" spans="24:31" hidden="1" x14ac:dyDescent="0.25">
      <c r="X349" s="44"/>
      <c r="Z349" s="16" t="s">
        <v>68</v>
      </c>
      <c r="AA349" s="16" t="s">
        <v>77</v>
      </c>
      <c r="AB349" s="16" t="s">
        <v>881</v>
      </c>
      <c r="AC349" s="16" t="s">
        <v>882</v>
      </c>
      <c r="AD349" s="21">
        <f t="shared" si="7"/>
        <v>28</v>
      </c>
      <c r="AE349" s="21"/>
    </row>
    <row r="350" spans="24:31" hidden="1" x14ac:dyDescent="0.25">
      <c r="X350" s="44"/>
      <c r="Z350" s="16" t="s">
        <v>68</v>
      </c>
      <c r="AA350" s="16" t="s">
        <v>77</v>
      </c>
      <c r="AB350" s="16" t="s">
        <v>883</v>
      </c>
      <c r="AC350" s="16" t="s">
        <v>884</v>
      </c>
      <c r="AD350" s="21">
        <f t="shared" si="7"/>
        <v>29</v>
      </c>
      <c r="AE350" s="21"/>
    </row>
    <row r="351" spans="24:31" hidden="1" x14ac:dyDescent="0.25">
      <c r="X351" s="44"/>
      <c r="Z351" s="16" t="s">
        <v>68</v>
      </c>
      <c r="AA351" s="16" t="s">
        <v>77</v>
      </c>
      <c r="AB351" s="16" t="s">
        <v>885</v>
      </c>
      <c r="AC351" s="16" t="s">
        <v>886</v>
      </c>
      <c r="AD351" s="21">
        <f t="shared" si="7"/>
        <v>30</v>
      </c>
      <c r="AE351" s="21"/>
    </row>
    <row r="352" spans="24:31" hidden="1" x14ac:dyDescent="0.25">
      <c r="X352" s="44"/>
      <c r="Z352" s="16" t="s">
        <v>68</v>
      </c>
      <c r="AA352" s="16" t="s">
        <v>77</v>
      </c>
      <c r="AB352" s="16" t="s">
        <v>887</v>
      </c>
      <c r="AC352" s="16" t="s">
        <v>888</v>
      </c>
      <c r="AD352" s="21">
        <f t="shared" si="7"/>
        <v>31</v>
      </c>
      <c r="AE352" s="21"/>
    </row>
    <row r="353" spans="24:31" hidden="1" x14ac:dyDescent="0.25">
      <c r="X353" s="44"/>
      <c r="Z353" s="16" t="s">
        <v>68</v>
      </c>
      <c r="AA353" s="16" t="s">
        <v>77</v>
      </c>
      <c r="AB353" s="16" t="s">
        <v>889</v>
      </c>
      <c r="AC353" s="16" t="s">
        <v>890</v>
      </c>
      <c r="AD353" s="21">
        <f t="shared" si="7"/>
        <v>32</v>
      </c>
      <c r="AE353" s="21"/>
    </row>
    <row r="354" spans="24:31" hidden="1" x14ac:dyDescent="0.25">
      <c r="X354" s="44"/>
      <c r="Z354" s="16" t="s">
        <v>68</v>
      </c>
      <c r="AA354" s="16" t="s">
        <v>77</v>
      </c>
      <c r="AB354" s="16" t="s">
        <v>891</v>
      </c>
      <c r="AC354" s="16" t="s">
        <v>892</v>
      </c>
      <c r="AD354" s="21">
        <f t="shared" si="7"/>
        <v>33</v>
      </c>
      <c r="AE354" s="21"/>
    </row>
    <row r="355" spans="24:31" hidden="1" x14ac:dyDescent="0.25">
      <c r="X355" s="44"/>
      <c r="Z355" s="16" t="s">
        <v>68</v>
      </c>
      <c r="AA355" s="16" t="s">
        <v>77</v>
      </c>
      <c r="AB355" s="16" t="s">
        <v>893</v>
      </c>
      <c r="AC355" s="16" t="s">
        <v>894</v>
      </c>
      <c r="AD355" s="21">
        <f t="shared" si="7"/>
        <v>34</v>
      </c>
      <c r="AE355" s="21"/>
    </row>
    <row r="356" spans="24:31" hidden="1" x14ac:dyDescent="0.25">
      <c r="X356" s="44"/>
      <c r="Z356" s="16" t="s">
        <v>68</v>
      </c>
      <c r="AA356" s="16" t="s">
        <v>77</v>
      </c>
      <c r="AB356" s="16" t="s">
        <v>895</v>
      </c>
      <c r="AC356" s="16" t="s">
        <v>896</v>
      </c>
      <c r="AD356" s="21">
        <f t="shared" si="7"/>
        <v>35</v>
      </c>
      <c r="AE356" s="21"/>
    </row>
    <row r="357" spans="24:31" hidden="1" x14ac:dyDescent="0.25">
      <c r="X357" s="44"/>
      <c r="Z357" s="16" t="s">
        <v>75</v>
      </c>
      <c r="AA357" s="16" t="s">
        <v>84</v>
      </c>
      <c r="AB357" s="16" t="s">
        <v>897</v>
      </c>
      <c r="AC357" s="16" t="s">
        <v>898</v>
      </c>
      <c r="AD357" s="21">
        <f t="shared" si="7"/>
        <v>1</v>
      </c>
      <c r="AE357" s="21"/>
    </row>
    <row r="358" spans="24:31" hidden="1" x14ac:dyDescent="0.25">
      <c r="X358" s="44"/>
      <c r="Z358" s="16" t="s">
        <v>75</v>
      </c>
      <c r="AA358" s="16" t="s">
        <v>84</v>
      </c>
      <c r="AB358" s="16" t="s">
        <v>899</v>
      </c>
      <c r="AC358" s="16" t="s">
        <v>900</v>
      </c>
      <c r="AD358" s="21">
        <f t="shared" si="7"/>
        <v>2</v>
      </c>
      <c r="AE358" s="21"/>
    </row>
    <row r="359" spans="24:31" hidden="1" x14ac:dyDescent="0.25">
      <c r="X359" s="44"/>
      <c r="Z359" s="16" t="s">
        <v>75</v>
      </c>
      <c r="AA359" s="16" t="s">
        <v>84</v>
      </c>
      <c r="AB359" s="16" t="s">
        <v>901</v>
      </c>
      <c r="AC359" s="16" t="s">
        <v>902</v>
      </c>
      <c r="AD359" s="21">
        <f t="shared" si="7"/>
        <v>3</v>
      </c>
      <c r="AE359" s="21"/>
    </row>
    <row r="360" spans="24:31" hidden="1" x14ac:dyDescent="0.25">
      <c r="X360" s="44"/>
      <c r="Z360" s="16" t="s">
        <v>75</v>
      </c>
      <c r="AA360" s="16" t="s">
        <v>84</v>
      </c>
      <c r="AB360" s="16" t="s">
        <v>903</v>
      </c>
      <c r="AC360" s="16" t="s">
        <v>904</v>
      </c>
      <c r="AD360" s="21">
        <f t="shared" si="7"/>
        <v>4</v>
      </c>
      <c r="AE360" s="21"/>
    </row>
    <row r="361" spans="24:31" hidden="1" x14ac:dyDescent="0.25">
      <c r="X361" s="44"/>
      <c r="Z361" s="16" t="s">
        <v>75</v>
      </c>
      <c r="AA361" s="16" t="s">
        <v>84</v>
      </c>
      <c r="AB361" s="16" t="s">
        <v>905</v>
      </c>
      <c r="AC361" s="16" t="s">
        <v>906</v>
      </c>
      <c r="AD361" s="21">
        <f t="shared" si="7"/>
        <v>5</v>
      </c>
      <c r="AE361" s="21"/>
    </row>
    <row r="362" spans="24:31" hidden="1" x14ac:dyDescent="0.25">
      <c r="X362" s="44"/>
      <c r="Z362" s="16" t="s">
        <v>75</v>
      </c>
      <c r="AA362" s="16" t="s">
        <v>84</v>
      </c>
      <c r="AB362" s="16" t="s">
        <v>907</v>
      </c>
      <c r="AC362" s="16" t="s">
        <v>908</v>
      </c>
      <c r="AD362" s="21">
        <f t="shared" si="7"/>
        <v>6</v>
      </c>
      <c r="AE362" s="21"/>
    </row>
    <row r="363" spans="24:31" hidden="1" x14ac:dyDescent="0.25">
      <c r="X363" s="44"/>
      <c r="Z363" s="16" t="s">
        <v>75</v>
      </c>
      <c r="AA363" s="16" t="s">
        <v>84</v>
      </c>
      <c r="AB363" s="16" t="s">
        <v>909</v>
      </c>
      <c r="AC363" s="16" t="s">
        <v>910</v>
      </c>
      <c r="AD363" s="21">
        <f t="shared" si="7"/>
        <v>7</v>
      </c>
      <c r="AE363" s="21"/>
    </row>
    <row r="364" spans="24:31" hidden="1" x14ac:dyDescent="0.25">
      <c r="X364" s="44"/>
      <c r="Z364" s="16" t="s">
        <v>75</v>
      </c>
      <c r="AA364" s="16" t="s">
        <v>84</v>
      </c>
      <c r="AB364" s="16" t="s">
        <v>911</v>
      </c>
      <c r="AC364" s="16" t="s">
        <v>912</v>
      </c>
      <c r="AD364" s="21">
        <f t="shared" si="7"/>
        <v>8</v>
      </c>
      <c r="AE364" s="21"/>
    </row>
    <row r="365" spans="24:31" hidden="1" x14ac:dyDescent="0.25">
      <c r="X365" s="44"/>
      <c r="Z365" s="16" t="s">
        <v>75</v>
      </c>
      <c r="AA365" s="16" t="s">
        <v>84</v>
      </c>
      <c r="AB365" s="16" t="s">
        <v>913</v>
      </c>
      <c r="AC365" s="16" t="s">
        <v>914</v>
      </c>
      <c r="AD365" s="21">
        <f t="shared" si="7"/>
        <v>9</v>
      </c>
      <c r="AE365" s="21"/>
    </row>
    <row r="366" spans="24:31" hidden="1" x14ac:dyDescent="0.25">
      <c r="X366" s="44"/>
      <c r="Z366" s="16" t="s">
        <v>75</v>
      </c>
      <c r="AA366" s="16" t="s">
        <v>84</v>
      </c>
      <c r="AB366" s="16" t="s">
        <v>915</v>
      </c>
      <c r="AC366" s="16" t="s">
        <v>916</v>
      </c>
      <c r="AD366" s="21">
        <f t="shared" si="7"/>
        <v>10</v>
      </c>
      <c r="AE366" s="21"/>
    </row>
    <row r="367" spans="24:31" hidden="1" x14ac:dyDescent="0.25">
      <c r="X367" s="44"/>
      <c r="Z367" s="16" t="s">
        <v>75</v>
      </c>
      <c r="AA367" s="16" t="s">
        <v>84</v>
      </c>
      <c r="AB367" s="16" t="s">
        <v>917</v>
      </c>
      <c r="AC367" s="16" t="s">
        <v>918</v>
      </c>
      <c r="AD367" s="21">
        <f t="shared" si="7"/>
        <v>11</v>
      </c>
      <c r="AE367" s="21"/>
    </row>
    <row r="368" spans="24:31" hidden="1" x14ac:dyDescent="0.25">
      <c r="X368" s="44"/>
      <c r="Z368" s="16" t="s">
        <v>75</v>
      </c>
      <c r="AA368" s="16" t="s">
        <v>84</v>
      </c>
      <c r="AB368" s="16" t="s">
        <v>919</v>
      </c>
      <c r="AC368" s="16" t="s">
        <v>920</v>
      </c>
      <c r="AD368" s="21">
        <f t="shared" si="7"/>
        <v>12</v>
      </c>
      <c r="AE368" s="21"/>
    </row>
    <row r="369" spans="24:31" hidden="1" x14ac:dyDescent="0.25">
      <c r="X369" s="44"/>
      <c r="Z369" s="16" t="s">
        <v>75</v>
      </c>
      <c r="AA369" s="16" t="s">
        <v>84</v>
      </c>
      <c r="AB369" s="16" t="s">
        <v>921</v>
      </c>
      <c r="AC369" s="16" t="s">
        <v>922</v>
      </c>
      <c r="AD369" s="21">
        <f t="shared" si="7"/>
        <v>13</v>
      </c>
      <c r="AE369" s="21"/>
    </row>
    <row r="370" spans="24:31" hidden="1" x14ac:dyDescent="0.25">
      <c r="X370" s="44"/>
      <c r="Z370" s="16" t="s">
        <v>75</v>
      </c>
      <c r="AA370" s="16" t="s">
        <v>84</v>
      </c>
      <c r="AB370" s="16" t="s">
        <v>923</v>
      </c>
      <c r="AC370" s="16" t="s">
        <v>924</v>
      </c>
      <c r="AD370" s="21">
        <f t="shared" si="7"/>
        <v>14</v>
      </c>
      <c r="AE370" s="21"/>
    </row>
    <row r="371" spans="24:31" hidden="1" x14ac:dyDescent="0.25">
      <c r="X371" s="44"/>
      <c r="Z371" s="16" t="s">
        <v>75</v>
      </c>
      <c r="AA371" s="16" t="s">
        <v>84</v>
      </c>
      <c r="AB371" s="16" t="s">
        <v>925</v>
      </c>
      <c r="AC371" s="16" t="s">
        <v>926</v>
      </c>
      <c r="AD371" s="21">
        <f t="shared" si="7"/>
        <v>15</v>
      </c>
      <c r="AE371" s="21"/>
    </row>
    <row r="372" spans="24:31" hidden="1" x14ac:dyDescent="0.25">
      <c r="X372" s="44"/>
      <c r="Z372" s="16" t="s">
        <v>75</v>
      </c>
      <c r="AA372" s="16" t="s">
        <v>84</v>
      </c>
      <c r="AB372" s="16" t="s">
        <v>927</v>
      </c>
      <c r="AC372" s="16" t="s">
        <v>928</v>
      </c>
      <c r="AD372" s="21">
        <f t="shared" si="7"/>
        <v>16</v>
      </c>
      <c r="AE372" s="21"/>
    </row>
    <row r="373" spans="24:31" hidden="1" x14ac:dyDescent="0.25">
      <c r="X373" s="44"/>
      <c r="Z373" s="16" t="s">
        <v>75</v>
      </c>
      <c r="AA373" s="16" t="s">
        <v>84</v>
      </c>
      <c r="AB373" s="16" t="s">
        <v>929</v>
      </c>
      <c r="AC373" s="16" t="s">
        <v>930</v>
      </c>
      <c r="AD373" s="21">
        <f t="shared" si="7"/>
        <v>17</v>
      </c>
      <c r="AE373" s="21"/>
    </row>
    <row r="374" spans="24:31" hidden="1" x14ac:dyDescent="0.25">
      <c r="X374" s="44"/>
      <c r="Z374" s="16" t="s">
        <v>75</v>
      </c>
      <c r="AA374" s="16" t="s">
        <v>84</v>
      </c>
      <c r="AB374" s="16" t="s">
        <v>931</v>
      </c>
      <c r="AC374" s="16" t="s">
        <v>932</v>
      </c>
      <c r="AD374" s="21">
        <f t="shared" si="7"/>
        <v>18</v>
      </c>
      <c r="AE374" s="21"/>
    </row>
    <row r="375" spans="24:31" hidden="1" x14ac:dyDescent="0.25">
      <c r="X375" s="44"/>
      <c r="Z375" s="16" t="s">
        <v>75</v>
      </c>
      <c r="AA375" s="16" t="s">
        <v>84</v>
      </c>
      <c r="AB375" s="16" t="s">
        <v>933</v>
      </c>
      <c r="AC375" s="16" t="s">
        <v>934</v>
      </c>
      <c r="AD375" s="21">
        <f t="shared" si="7"/>
        <v>19</v>
      </c>
      <c r="AE375" s="21"/>
    </row>
    <row r="376" spans="24:31" hidden="1" x14ac:dyDescent="0.25">
      <c r="X376" s="44"/>
      <c r="Z376" s="16" t="s">
        <v>75</v>
      </c>
      <c r="AA376" s="16" t="s">
        <v>84</v>
      </c>
      <c r="AB376" s="16" t="s">
        <v>935</v>
      </c>
      <c r="AC376" s="16" t="s">
        <v>936</v>
      </c>
      <c r="AD376" s="21">
        <f t="shared" si="7"/>
        <v>20</v>
      </c>
      <c r="AE376" s="21"/>
    </row>
    <row r="377" spans="24:31" hidden="1" x14ac:dyDescent="0.25">
      <c r="X377" s="44"/>
      <c r="Z377" s="16" t="s">
        <v>75</v>
      </c>
      <c r="AA377" s="16" t="s">
        <v>84</v>
      </c>
      <c r="AB377" s="16" t="s">
        <v>937</v>
      </c>
      <c r="AC377" s="16" t="s">
        <v>938</v>
      </c>
      <c r="AD377" s="21">
        <f t="shared" si="7"/>
        <v>21</v>
      </c>
      <c r="AE377" s="21"/>
    </row>
    <row r="378" spans="24:31" hidden="1" x14ac:dyDescent="0.25">
      <c r="X378" s="44"/>
      <c r="Z378" s="16" t="s">
        <v>75</v>
      </c>
      <c r="AA378" s="16" t="s">
        <v>84</v>
      </c>
      <c r="AB378" s="16" t="s">
        <v>939</v>
      </c>
      <c r="AC378" s="16" t="s">
        <v>940</v>
      </c>
      <c r="AD378" s="21">
        <f t="shared" si="7"/>
        <v>22</v>
      </c>
      <c r="AE378" s="21"/>
    </row>
    <row r="379" spans="24:31" hidden="1" x14ac:dyDescent="0.25">
      <c r="X379" s="44"/>
      <c r="Z379" s="16" t="s">
        <v>75</v>
      </c>
      <c r="AA379" s="16" t="s">
        <v>84</v>
      </c>
      <c r="AB379" s="16" t="s">
        <v>941</v>
      </c>
      <c r="AC379" s="16" t="s">
        <v>942</v>
      </c>
      <c r="AD379" s="21">
        <f t="shared" si="7"/>
        <v>23</v>
      </c>
      <c r="AE379" s="21"/>
    </row>
    <row r="380" spans="24:31" hidden="1" x14ac:dyDescent="0.25">
      <c r="X380" s="44"/>
      <c r="Z380" s="16" t="s">
        <v>75</v>
      </c>
      <c r="AA380" s="16" t="s">
        <v>84</v>
      </c>
      <c r="AB380" s="16" t="s">
        <v>943</v>
      </c>
      <c r="AC380" s="16" t="s">
        <v>944</v>
      </c>
      <c r="AD380" s="21">
        <f t="shared" si="7"/>
        <v>24</v>
      </c>
      <c r="AE380" s="21"/>
    </row>
    <row r="381" spans="24:31" hidden="1" x14ac:dyDescent="0.25">
      <c r="X381" s="44"/>
      <c r="Z381" s="16" t="s">
        <v>75</v>
      </c>
      <c r="AA381" s="16" t="s">
        <v>84</v>
      </c>
      <c r="AB381" s="16" t="s">
        <v>945</v>
      </c>
      <c r="AC381" s="16" t="s">
        <v>946</v>
      </c>
      <c r="AD381" s="21">
        <f t="shared" si="7"/>
        <v>25</v>
      </c>
      <c r="AE381" s="21"/>
    </row>
    <row r="382" spans="24:31" hidden="1" x14ac:dyDescent="0.25">
      <c r="X382" s="44"/>
      <c r="Z382" s="16" t="s">
        <v>75</v>
      </c>
      <c r="AA382" s="16" t="s">
        <v>84</v>
      </c>
      <c r="AB382" s="16" t="s">
        <v>947</v>
      </c>
      <c r="AC382" s="16" t="s">
        <v>948</v>
      </c>
      <c r="AD382" s="21">
        <f t="shared" si="7"/>
        <v>26</v>
      </c>
      <c r="AE382" s="21"/>
    </row>
    <row r="383" spans="24:31" hidden="1" x14ac:dyDescent="0.25">
      <c r="X383" s="44"/>
      <c r="Z383" s="16" t="s">
        <v>75</v>
      </c>
      <c r="AA383" s="16" t="s">
        <v>84</v>
      </c>
      <c r="AB383" s="16" t="s">
        <v>949</v>
      </c>
      <c r="AC383" s="16" t="s">
        <v>950</v>
      </c>
      <c r="AD383" s="21">
        <f t="shared" si="7"/>
        <v>27</v>
      </c>
      <c r="AE383" s="21"/>
    </row>
    <row r="384" spans="24:31" hidden="1" x14ac:dyDescent="0.25">
      <c r="X384" s="44"/>
      <c r="Z384" s="16" t="s">
        <v>75</v>
      </c>
      <c r="AA384" s="16" t="s">
        <v>84</v>
      </c>
      <c r="AB384" s="16" t="s">
        <v>951</v>
      </c>
      <c r="AC384" s="16" t="s">
        <v>952</v>
      </c>
      <c r="AD384" s="21">
        <f t="shared" si="7"/>
        <v>28</v>
      </c>
      <c r="AE384" s="21"/>
    </row>
    <row r="385" spans="24:31" hidden="1" x14ac:dyDescent="0.25">
      <c r="X385" s="44"/>
      <c r="Z385" s="16" t="s">
        <v>75</v>
      </c>
      <c r="AA385" s="16" t="s">
        <v>84</v>
      </c>
      <c r="AB385" s="16" t="s">
        <v>953</v>
      </c>
      <c r="AC385" s="16" t="s">
        <v>954</v>
      </c>
      <c r="AD385" s="21">
        <f t="shared" si="7"/>
        <v>29</v>
      </c>
      <c r="AE385" s="21"/>
    </row>
    <row r="386" spans="24:31" hidden="1" x14ac:dyDescent="0.25">
      <c r="X386" s="44"/>
      <c r="Z386" s="16" t="s">
        <v>75</v>
      </c>
      <c r="AA386" s="16" t="s">
        <v>84</v>
      </c>
      <c r="AB386" s="16" t="s">
        <v>955</v>
      </c>
      <c r="AC386" s="16" t="s">
        <v>956</v>
      </c>
      <c r="AD386" s="21">
        <f t="shared" si="7"/>
        <v>30</v>
      </c>
      <c r="AE386" s="21"/>
    </row>
    <row r="387" spans="24:31" hidden="1" x14ac:dyDescent="0.25">
      <c r="X387" s="44"/>
      <c r="Z387" s="16" t="s">
        <v>75</v>
      </c>
      <c r="AA387" s="16" t="s">
        <v>84</v>
      </c>
      <c r="AB387" s="16" t="s">
        <v>957</v>
      </c>
      <c r="AC387" s="16" t="s">
        <v>958</v>
      </c>
      <c r="AD387" s="21">
        <f t="shared" si="7"/>
        <v>31</v>
      </c>
      <c r="AE387" s="21"/>
    </row>
    <row r="388" spans="24:31" hidden="1" x14ac:dyDescent="0.25">
      <c r="X388" s="44"/>
      <c r="Z388" s="16" t="s">
        <v>75</v>
      </c>
      <c r="AA388" s="16" t="s">
        <v>84</v>
      </c>
      <c r="AB388" s="16" t="s">
        <v>959</v>
      </c>
      <c r="AC388" s="16" t="s">
        <v>960</v>
      </c>
      <c r="AD388" s="21">
        <f t="shared" ref="AD388:AD451" si="8">IF(Z388=Z387,AD387+1,1)</f>
        <v>32</v>
      </c>
      <c r="AE388" s="21"/>
    </row>
    <row r="389" spans="24:31" hidden="1" x14ac:dyDescent="0.25">
      <c r="X389" s="44"/>
      <c r="Z389" s="16" t="s">
        <v>75</v>
      </c>
      <c r="AA389" s="16" t="s">
        <v>84</v>
      </c>
      <c r="AB389" s="16" t="s">
        <v>961</v>
      </c>
      <c r="AC389" s="16" t="s">
        <v>962</v>
      </c>
      <c r="AD389" s="21">
        <f t="shared" si="8"/>
        <v>33</v>
      </c>
      <c r="AE389" s="21"/>
    </row>
    <row r="390" spans="24:31" hidden="1" x14ac:dyDescent="0.25">
      <c r="X390" s="44"/>
      <c r="Z390" s="16" t="s">
        <v>82</v>
      </c>
      <c r="AA390" s="16" t="s">
        <v>91</v>
      </c>
      <c r="AB390" s="16" t="s">
        <v>963</v>
      </c>
      <c r="AC390" s="16" t="s">
        <v>964</v>
      </c>
      <c r="AD390" s="21">
        <f t="shared" si="8"/>
        <v>1</v>
      </c>
      <c r="AE390" s="21"/>
    </row>
    <row r="391" spans="24:31" hidden="1" x14ac:dyDescent="0.25">
      <c r="X391" s="44"/>
      <c r="Z391" s="16" t="s">
        <v>82</v>
      </c>
      <c r="AA391" s="16" t="s">
        <v>91</v>
      </c>
      <c r="AB391" s="16" t="s">
        <v>965</v>
      </c>
      <c r="AC391" s="16" t="s">
        <v>966</v>
      </c>
      <c r="AD391" s="21">
        <f t="shared" si="8"/>
        <v>2</v>
      </c>
      <c r="AE391" s="21"/>
    </row>
    <row r="392" spans="24:31" hidden="1" x14ac:dyDescent="0.25">
      <c r="X392" s="44"/>
      <c r="Z392" s="16" t="s">
        <v>82</v>
      </c>
      <c r="AA392" s="16" t="s">
        <v>91</v>
      </c>
      <c r="AB392" s="16" t="s">
        <v>967</v>
      </c>
      <c r="AC392" s="16" t="s">
        <v>968</v>
      </c>
      <c r="AD392" s="21">
        <f t="shared" si="8"/>
        <v>3</v>
      </c>
      <c r="AE392" s="21"/>
    </row>
    <row r="393" spans="24:31" hidden="1" x14ac:dyDescent="0.25">
      <c r="X393" s="44"/>
      <c r="Z393" s="16" t="s">
        <v>82</v>
      </c>
      <c r="AA393" s="16" t="s">
        <v>91</v>
      </c>
      <c r="AB393" s="16" t="s">
        <v>969</v>
      </c>
      <c r="AC393" s="16" t="s">
        <v>970</v>
      </c>
      <c r="AD393" s="21">
        <f t="shared" si="8"/>
        <v>4</v>
      </c>
      <c r="AE393" s="21"/>
    </row>
    <row r="394" spans="24:31" hidden="1" x14ac:dyDescent="0.25">
      <c r="X394" s="44"/>
      <c r="Z394" s="16" t="s">
        <v>82</v>
      </c>
      <c r="AA394" s="16" t="s">
        <v>91</v>
      </c>
      <c r="AB394" s="16" t="s">
        <v>971</v>
      </c>
      <c r="AC394" s="16" t="s">
        <v>972</v>
      </c>
      <c r="AD394" s="21">
        <f t="shared" si="8"/>
        <v>5</v>
      </c>
      <c r="AE394" s="21"/>
    </row>
    <row r="395" spans="24:31" hidden="1" x14ac:dyDescent="0.25">
      <c r="X395" s="44"/>
      <c r="Z395" s="16" t="s">
        <v>82</v>
      </c>
      <c r="AA395" s="16" t="s">
        <v>91</v>
      </c>
      <c r="AB395" s="16" t="s">
        <v>973</v>
      </c>
      <c r="AC395" s="16" t="s">
        <v>974</v>
      </c>
      <c r="AD395" s="21">
        <f t="shared" si="8"/>
        <v>6</v>
      </c>
      <c r="AE395" s="21"/>
    </row>
    <row r="396" spans="24:31" hidden="1" x14ac:dyDescent="0.25">
      <c r="X396" s="44"/>
      <c r="Z396" s="16" t="s">
        <v>82</v>
      </c>
      <c r="AA396" s="16" t="s">
        <v>91</v>
      </c>
      <c r="AB396" s="16" t="s">
        <v>975</v>
      </c>
      <c r="AC396" s="16" t="s">
        <v>976</v>
      </c>
      <c r="AD396" s="21">
        <f t="shared" si="8"/>
        <v>7</v>
      </c>
      <c r="AE396" s="21"/>
    </row>
    <row r="397" spans="24:31" hidden="1" x14ac:dyDescent="0.25">
      <c r="X397" s="44"/>
      <c r="Z397" s="16" t="s">
        <v>82</v>
      </c>
      <c r="AA397" s="16" t="s">
        <v>91</v>
      </c>
      <c r="AB397" s="16" t="s">
        <v>977</v>
      </c>
      <c r="AC397" s="16" t="s">
        <v>978</v>
      </c>
      <c r="AD397" s="21">
        <f t="shared" si="8"/>
        <v>8</v>
      </c>
      <c r="AE397" s="21"/>
    </row>
    <row r="398" spans="24:31" hidden="1" x14ac:dyDescent="0.25">
      <c r="X398" s="44"/>
      <c r="Z398" s="16" t="s">
        <v>82</v>
      </c>
      <c r="AA398" s="16" t="s">
        <v>91</v>
      </c>
      <c r="AB398" s="16" t="s">
        <v>979</v>
      </c>
      <c r="AC398" s="16" t="s">
        <v>980</v>
      </c>
      <c r="AD398" s="21">
        <f t="shared" si="8"/>
        <v>9</v>
      </c>
      <c r="AE398" s="21"/>
    </row>
    <row r="399" spans="24:31" hidden="1" x14ac:dyDescent="0.25">
      <c r="X399" s="44"/>
      <c r="Z399" s="16" t="s">
        <v>82</v>
      </c>
      <c r="AA399" s="16" t="s">
        <v>91</v>
      </c>
      <c r="AB399" s="16" t="s">
        <v>981</v>
      </c>
      <c r="AC399" s="16" t="s">
        <v>982</v>
      </c>
      <c r="AD399" s="21">
        <f t="shared" si="8"/>
        <v>10</v>
      </c>
      <c r="AE399" s="21"/>
    </row>
    <row r="400" spans="24:31" hidden="1" x14ac:dyDescent="0.25">
      <c r="X400" s="44"/>
      <c r="Z400" s="16" t="s">
        <v>82</v>
      </c>
      <c r="AA400" s="16" t="s">
        <v>91</v>
      </c>
      <c r="AB400" s="16" t="s">
        <v>983</v>
      </c>
      <c r="AC400" s="16" t="s">
        <v>984</v>
      </c>
      <c r="AD400" s="21">
        <f t="shared" si="8"/>
        <v>11</v>
      </c>
      <c r="AE400" s="21"/>
    </row>
    <row r="401" spans="24:31" hidden="1" x14ac:dyDescent="0.25">
      <c r="X401" s="44"/>
      <c r="Z401" s="16" t="s">
        <v>82</v>
      </c>
      <c r="AA401" s="16" t="s">
        <v>91</v>
      </c>
      <c r="AB401" s="16" t="s">
        <v>985</v>
      </c>
      <c r="AC401" s="16" t="s">
        <v>986</v>
      </c>
      <c r="AD401" s="21">
        <f t="shared" si="8"/>
        <v>12</v>
      </c>
      <c r="AE401" s="21"/>
    </row>
    <row r="402" spans="24:31" hidden="1" x14ac:dyDescent="0.25">
      <c r="X402" s="44"/>
      <c r="Z402" s="16" t="s">
        <v>82</v>
      </c>
      <c r="AA402" s="16" t="s">
        <v>91</v>
      </c>
      <c r="AB402" s="16" t="s">
        <v>987</v>
      </c>
      <c r="AC402" s="16" t="s">
        <v>988</v>
      </c>
      <c r="AD402" s="21">
        <f t="shared" si="8"/>
        <v>13</v>
      </c>
      <c r="AE402" s="21"/>
    </row>
    <row r="403" spans="24:31" hidden="1" x14ac:dyDescent="0.25">
      <c r="X403" s="44"/>
      <c r="Z403" s="16" t="s">
        <v>82</v>
      </c>
      <c r="AA403" s="16" t="s">
        <v>91</v>
      </c>
      <c r="AB403" s="16" t="s">
        <v>989</v>
      </c>
      <c r="AC403" s="16" t="s">
        <v>990</v>
      </c>
      <c r="AD403" s="21">
        <f t="shared" si="8"/>
        <v>14</v>
      </c>
      <c r="AE403" s="21"/>
    </row>
    <row r="404" spans="24:31" hidden="1" x14ac:dyDescent="0.25">
      <c r="X404" s="44"/>
      <c r="Z404" s="16" t="s">
        <v>82</v>
      </c>
      <c r="AA404" s="16" t="s">
        <v>91</v>
      </c>
      <c r="AB404" s="16" t="s">
        <v>991</v>
      </c>
      <c r="AC404" s="16" t="s">
        <v>992</v>
      </c>
      <c r="AD404" s="21">
        <f t="shared" si="8"/>
        <v>15</v>
      </c>
      <c r="AE404" s="21"/>
    </row>
    <row r="405" spans="24:31" hidden="1" x14ac:dyDescent="0.25">
      <c r="X405" s="44"/>
      <c r="Z405" s="16" t="s">
        <v>82</v>
      </c>
      <c r="AA405" s="16" t="s">
        <v>91</v>
      </c>
      <c r="AB405" s="16" t="s">
        <v>993</v>
      </c>
      <c r="AC405" s="16" t="s">
        <v>994</v>
      </c>
      <c r="AD405" s="21">
        <f t="shared" si="8"/>
        <v>16</v>
      </c>
      <c r="AE405" s="21"/>
    </row>
    <row r="406" spans="24:31" hidden="1" x14ac:dyDescent="0.25">
      <c r="X406" s="44"/>
      <c r="Z406" s="16" t="s">
        <v>82</v>
      </c>
      <c r="AA406" s="16" t="s">
        <v>91</v>
      </c>
      <c r="AB406" s="16" t="s">
        <v>995</v>
      </c>
      <c r="AC406" s="16" t="s">
        <v>996</v>
      </c>
      <c r="AD406" s="21">
        <f t="shared" si="8"/>
        <v>17</v>
      </c>
      <c r="AE406" s="21"/>
    </row>
    <row r="407" spans="24:31" hidden="1" x14ac:dyDescent="0.25">
      <c r="X407" s="44"/>
      <c r="Z407" s="16" t="s">
        <v>82</v>
      </c>
      <c r="AA407" s="16" t="s">
        <v>91</v>
      </c>
      <c r="AB407" s="16" t="s">
        <v>997</v>
      </c>
      <c r="AC407" s="16" t="s">
        <v>998</v>
      </c>
      <c r="AD407" s="21">
        <f t="shared" si="8"/>
        <v>18</v>
      </c>
      <c r="AE407" s="21"/>
    </row>
    <row r="408" spans="24:31" hidden="1" x14ac:dyDescent="0.25">
      <c r="X408" s="44"/>
      <c r="Z408" s="16" t="s">
        <v>82</v>
      </c>
      <c r="AA408" s="16" t="s">
        <v>91</v>
      </c>
      <c r="AB408" s="16" t="s">
        <v>999</v>
      </c>
      <c r="AC408" s="16" t="s">
        <v>1000</v>
      </c>
      <c r="AD408" s="21">
        <f t="shared" si="8"/>
        <v>19</v>
      </c>
      <c r="AE408" s="21"/>
    </row>
    <row r="409" spans="24:31" hidden="1" x14ac:dyDescent="0.25">
      <c r="X409" s="44"/>
      <c r="Z409" s="16" t="s">
        <v>82</v>
      </c>
      <c r="AA409" s="16" t="s">
        <v>91</v>
      </c>
      <c r="AB409" s="16" t="s">
        <v>1001</v>
      </c>
      <c r="AC409" s="16" t="s">
        <v>1002</v>
      </c>
      <c r="AD409" s="21">
        <f t="shared" si="8"/>
        <v>20</v>
      </c>
      <c r="AE409" s="21"/>
    </row>
    <row r="410" spans="24:31" hidden="1" x14ac:dyDescent="0.25">
      <c r="X410" s="44"/>
      <c r="Z410" s="16" t="s">
        <v>82</v>
      </c>
      <c r="AA410" s="16" t="s">
        <v>91</v>
      </c>
      <c r="AB410" s="16" t="s">
        <v>1003</v>
      </c>
      <c r="AC410" s="16" t="s">
        <v>1004</v>
      </c>
      <c r="AD410" s="21">
        <f t="shared" si="8"/>
        <v>21</v>
      </c>
      <c r="AE410" s="21"/>
    </row>
    <row r="411" spans="24:31" hidden="1" x14ac:dyDescent="0.25">
      <c r="X411" s="44"/>
      <c r="Z411" s="16" t="s">
        <v>82</v>
      </c>
      <c r="AA411" s="16" t="s">
        <v>91</v>
      </c>
      <c r="AB411" s="16" t="s">
        <v>1005</v>
      </c>
      <c r="AC411" s="16" t="s">
        <v>1006</v>
      </c>
      <c r="AD411" s="21">
        <f t="shared" si="8"/>
        <v>22</v>
      </c>
      <c r="AE411" s="21"/>
    </row>
    <row r="412" spans="24:31" hidden="1" x14ac:dyDescent="0.25">
      <c r="X412" s="44"/>
      <c r="Z412" s="16" t="s">
        <v>82</v>
      </c>
      <c r="AA412" s="16" t="s">
        <v>91</v>
      </c>
      <c r="AB412" s="16" t="s">
        <v>1007</v>
      </c>
      <c r="AC412" s="16" t="s">
        <v>1008</v>
      </c>
      <c r="AD412" s="21">
        <f t="shared" si="8"/>
        <v>23</v>
      </c>
      <c r="AE412" s="21"/>
    </row>
    <row r="413" spans="24:31" hidden="1" x14ac:dyDescent="0.25">
      <c r="X413" s="44"/>
      <c r="Z413" s="16" t="s">
        <v>82</v>
      </c>
      <c r="AA413" s="16" t="s">
        <v>91</v>
      </c>
      <c r="AB413" s="16" t="s">
        <v>1009</v>
      </c>
      <c r="AC413" s="16" t="s">
        <v>1010</v>
      </c>
      <c r="AD413" s="21">
        <f t="shared" si="8"/>
        <v>24</v>
      </c>
      <c r="AE413" s="21"/>
    </row>
    <row r="414" spans="24:31" hidden="1" x14ac:dyDescent="0.25">
      <c r="X414" s="44"/>
      <c r="Z414" s="16" t="s">
        <v>82</v>
      </c>
      <c r="AA414" s="16" t="s">
        <v>91</v>
      </c>
      <c r="AB414" s="16" t="s">
        <v>1011</v>
      </c>
      <c r="AC414" s="16" t="s">
        <v>1012</v>
      </c>
      <c r="AD414" s="21">
        <f t="shared" si="8"/>
        <v>25</v>
      </c>
      <c r="AE414" s="21"/>
    </row>
    <row r="415" spans="24:31" hidden="1" x14ac:dyDescent="0.25">
      <c r="X415" s="44"/>
      <c r="Z415" s="16" t="s">
        <v>82</v>
      </c>
      <c r="AA415" s="16" t="s">
        <v>91</v>
      </c>
      <c r="AB415" s="16" t="s">
        <v>1013</v>
      </c>
      <c r="AC415" s="16" t="s">
        <v>1014</v>
      </c>
      <c r="AD415" s="21">
        <f t="shared" si="8"/>
        <v>26</v>
      </c>
      <c r="AE415" s="21"/>
    </row>
    <row r="416" spans="24:31" hidden="1" x14ac:dyDescent="0.25">
      <c r="X416" s="44"/>
      <c r="Z416" s="16" t="s">
        <v>82</v>
      </c>
      <c r="AA416" s="16" t="s">
        <v>91</v>
      </c>
      <c r="AB416" s="16" t="s">
        <v>1015</v>
      </c>
      <c r="AC416" s="16" t="s">
        <v>1016</v>
      </c>
      <c r="AD416" s="21">
        <f t="shared" si="8"/>
        <v>27</v>
      </c>
      <c r="AE416" s="21"/>
    </row>
    <row r="417" spans="24:31" hidden="1" x14ac:dyDescent="0.25">
      <c r="X417" s="44"/>
      <c r="Z417" s="16" t="s">
        <v>82</v>
      </c>
      <c r="AA417" s="16" t="s">
        <v>91</v>
      </c>
      <c r="AB417" s="16" t="s">
        <v>1017</v>
      </c>
      <c r="AC417" s="16" t="s">
        <v>1018</v>
      </c>
      <c r="AD417" s="21">
        <f t="shared" si="8"/>
        <v>28</v>
      </c>
      <c r="AE417" s="21"/>
    </row>
    <row r="418" spans="24:31" hidden="1" x14ac:dyDescent="0.25">
      <c r="X418" s="44"/>
      <c r="Z418" s="16" t="s">
        <v>82</v>
      </c>
      <c r="AA418" s="16" t="s">
        <v>91</v>
      </c>
      <c r="AB418" s="16" t="s">
        <v>1019</v>
      </c>
      <c r="AC418" s="16" t="s">
        <v>1020</v>
      </c>
      <c r="AD418" s="21">
        <f t="shared" si="8"/>
        <v>29</v>
      </c>
      <c r="AE418" s="21"/>
    </row>
    <row r="419" spans="24:31" hidden="1" x14ac:dyDescent="0.25">
      <c r="X419" s="44"/>
      <c r="Z419" s="16" t="s">
        <v>82</v>
      </c>
      <c r="AA419" s="16" t="s">
        <v>91</v>
      </c>
      <c r="AB419" s="16" t="s">
        <v>1021</v>
      </c>
      <c r="AC419" s="16" t="s">
        <v>1022</v>
      </c>
      <c r="AD419" s="21">
        <f t="shared" si="8"/>
        <v>30</v>
      </c>
      <c r="AE419" s="21"/>
    </row>
    <row r="420" spans="24:31" hidden="1" x14ac:dyDescent="0.25">
      <c r="X420" s="44"/>
      <c r="Z420" s="16" t="s">
        <v>82</v>
      </c>
      <c r="AA420" s="16" t="s">
        <v>91</v>
      </c>
      <c r="AB420" s="16" t="s">
        <v>1023</v>
      </c>
      <c r="AC420" s="16" t="s">
        <v>1024</v>
      </c>
      <c r="AD420" s="21">
        <f t="shared" si="8"/>
        <v>31</v>
      </c>
      <c r="AE420" s="21"/>
    </row>
    <row r="421" spans="24:31" hidden="1" x14ac:dyDescent="0.25">
      <c r="X421" s="44"/>
      <c r="Z421" s="16" t="s">
        <v>82</v>
      </c>
      <c r="AA421" s="16" t="s">
        <v>91</v>
      </c>
      <c r="AB421" s="16" t="s">
        <v>1025</v>
      </c>
      <c r="AC421" s="16" t="s">
        <v>1026</v>
      </c>
      <c r="AD421" s="21">
        <f t="shared" si="8"/>
        <v>32</v>
      </c>
      <c r="AE421" s="21"/>
    </row>
    <row r="422" spans="24:31" hidden="1" x14ac:dyDescent="0.25">
      <c r="X422" s="44"/>
      <c r="Z422" s="16" t="s">
        <v>89</v>
      </c>
      <c r="AA422" s="16" t="s">
        <v>98</v>
      </c>
      <c r="AB422" s="16" t="s">
        <v>1027</v>
      </c>
      <c r="AC422" s="16" t="s">
        <v>1028</v>
      </c>
      <c r="AD422" s="21">
        <f t="shared" si="8"/>
        <v>1</v>
      </c>
      <c r="AE422" s="21"/>
    </row>
    <row r="423" spans="24:31" hidden="1" x14ac:dyDescent="0.25">
      <c r="X423" s="44"/>
      <c r="Z423" s="16" t="s">
        <v>89</v>
      </c>
      <c r="AA423" s="16" t="s">
        <v>98</v>
      </c>
      <c r="AB423" s="16" t="s">
        <v>1029</v>
      </c>
      <c r="AC423" s="16" t="s">
        <v>1030</v>
      </c>
      <c r="AD423" s="21">
        <f t="shared" si="8"/>
        <v>2</v>
      </c>
      <c r="AE423" s="21"/>
    </row>
    <row r="424" spans="24:31" hidden="1" x14ac:dyDescent="0.25">
      <c r="X424" s="44"/>
      <c r="Z424" s="16" t="s">
        <v>89</v>
      </c>
      <c r="AA424" s="16" t="s">
        <v>98</v>
      </c>
      <c r="AB424" s="16" t="s">
        <v>1031</v>
      </c>
      <c r="AC424" s="16" t="s">
        <v>1032</v>
      </c>
      <c r="AD424" s="21">
        <f t="shared" si="8"/>
        <v>3</v>
      </c>
      <c r="AE424" s="21"/>
    </row>
    <row r="425" spans="24:31" hidden="1" x14ac:dyDescent="0.25">
      <c r="X425" s="44"/>
      <c r="Z425" s="16" t="s">
        <v>89</v>
      </c>
      <c r="AA425" s="16" t="s">
        <v>98</v>
      </c>
      <c r="AB425" s="16" t="s">
        <v>1033</v>
      </c>
      <c r="AC425" s="16" t="s">
        <v>1034</v>
      </c>
      <c r="AD425" s="21">
        <f t="shared" si="8"/>
        <v>4</v>
      </c>
      <c r="AE425" s="21"/>
    </row>
    <row r="426" spans="24:31" hidden="1" x14ac:dyDescent="0.25">
      <c r="X426" s="44"/>
      <c r="Z426" s="16" t="s">
        <v>89</v>
      </c>
      <c r="AA426" s="16" t="s">
        <v>98</v>
      </c>
      <c r="AB426" s="16" t="s">
        <v>1035</v>
      </c>
      <c r="AC426" s="16" t="s">
        <v>1036</v>
      </c>
      <c r="AD426" s="21">
        <f t="shared" si="8"/>
        <v>5</v>
      </c>
      <c r="AE426" s="21"/>
    </row>
    <row r="427" spans="24:31" hidden="1" x14ac:dyDescent="0.25">
      <c r="X427" s="44"/>
      <c r="Z427" s="16" t="s">
        <v>89</v>
      </c>
      <c r="AA427" s="16" t="s">
        <v>98</v>
      </c>
      <c r="AB427" s="16" t="s">
        <v>1037</v>
      </c>
      <c r="AC427" s="16" t="s">
        <v>1038</v>
      </c>
      <c r="AD427" s="21">
        <f t="shared" si="8"/>
        <v>6</v>
      </c>
      <c r="AE427" s="21"/>
    </row>
    <row r="428" spans="24:31" hidden="1" x14ac:dyDescent="0.25">
      <c r="X428" s="44"/>
      <c r="Z428" s="16" t="s">
        <v>89</v>
      </c>
      <c r="AA428" s="16" t="s">
        <v>98</v>
      </c>
      <c r="AB428" s="16" t="s">
        <v>1039</v>
      </c>
      <c r="AC428" s="16" t="s">
        <v>1040</v>
      </c>
      <c r="AD428" s="21">
        <f t="shared" si="8"/>
        <v>7</v>
      </c>
      <c r="AE428" s="21"/>
    </row>
    <row r="429" spans="24:31" hidden="1" x14ac:dyDescent="0.25">
      <c r="X429" s="44"/>
      <c r="Z429" s="16" t="s">
        <v>89</v>
      </c>
      <c r="AA429" s="16" t="s">
        <v>98</v>
      </c>
      <c r="AB429" s="16" t="s">
        <v>1041</v>
      </c>
      <c r="AC429" s="16" t="s">
        <v>1042</v>
      </c>
      <c r="AD429" s="21">
        <f t="shared" si="8"/>
        <v>8</v>
      </c>
      <c r="AE429" s="21"/>
    </row>
    <row r="430" spans="24:31" hidden="1" x14ac:dyDescent="0.25">
      <c r="X430" s="44"/>
      <c r="Z430" s="16" t="s">
        <v>89</v>
      </c>
      <c r="AA430" s="16" t="s">
        <v>98</v>
      </c>
      <c r="AB430" s="16" t="s">
        <v>1043</v>
      </c>
      <c r="AC430" s="16" t="s">
        <v>1044</v>
      </c>
      <c r="AD430" s="21">
        <f t="shared" si="8"/>
        <v>9</v>
      </c>
      <c r="AE430" s="21"/>
    </row>
    <row r="431" spans="24:31" hidden="1" x14ac:dyDescent="0.25">
      <c r="X431" s="44"/>
      <c r="Z431" s="16" t="s">
        <v>89</v>
      </c>
      <c r="AA431" s="16" t="s">
        <v>98</v>
      </c>
      <c r="AB431" s="16" t="s">
        <v>1045</v>
      </c>
      <c r="AC431" s="16" t="s">
        <v>1046</v>
      </c>
      <c r="AD431" s="21">
        <f t="shared" si="8"/>
        <v>10</v>
      </c>
      <c r="AE431" s="21"/>
    </row>
    <row r="432" spans="24:31" hidden="1" x14ac:dyDescent="0.25">
      <c r="X432" s="44"/>
      <c r="Z432" s="16" t="s">
        <v>89</v>
      </c>
      <c r="AA432" s="16" t="s">
        <v>98</v>
      </c>
      <c r="AB432" s="16" t="s">
        <v>1047</v>
      </c>
      <c r="AC432" s="16" t="s">
        <v>1048</v>
      </c>
      <c r="AD432" s="21">
        <f t="shared" si="8"/>
        <v>11</v>
      </c>
      <c r="AE432" s="21"/>
    </row>
    <row r="433" spans="24:31" hidden="1" x14ac:dyDescent="0.25">
      <c r="X433" s="44"/>
      <c r="Z433" s="16" t="s">
        <v>89</v>
      </c>
      <c r="AA433" s="16" t="s">
        <v>98</v>
      </c>
      <c r="AB433" s="16" t="s">
        <v>1049</v>
      </c>
      <c r="AC433" s="16" t="s">
        <v>1050</v>
      </c>
      <c r="AD433" s="21">
        <f t="shared" si="8"/>
        <v>12</v>
      </c>
      <c r="AE433" s="21"/>
    </row>
    <row r="434" spans="24:31" hidden="1" x14ac:dyDescent="0.25">
      <c r="X434" s="44"/>
      <c r="Z434" s="16" t="s">
        <v>89</v>
      </c>
      <c r="AA434" s="16" t="s">
        <v>98</v>
      </c>
      <c r="AB434" s="16" t="s">
        <v>1051</v>
      </c>
      <c r="AC434" s="16" t="s">
        <v>1052</v>
      </c>
      <c r="AD434" s="21">
        <f t="shared" si="8"/>
        <v>13</v>
      </c>
      <c r="AE434" s="21"/>
    </row>
    <row r="435" spans="24:31" hidden="1" x14ac:dyDescent="0.25">
      <c r="X435" s="44"/>
      <c r="Z435" s="16" t="s">
        <v>89</v>
      </c>
      <c r="AA435" s="16" t="s">
        <v>98</v>
      </c>
      <c r="AB435" s="16" t="s">
        <v>1053</v>
      </c>
      <c r="AC435" s="16" t="s">
        <v>1054</v>
      </c>
      <c r="AD435" s="21">
        <f t="shared" si="8"/>
        <v>14</v>
      </c>
      <c r="AE435" s="21"/>
    </row>
    <row r="436" spans="24:31" hidden="1" x14ac:dyDescent="0.25">
      <c r="X436" s="44"/>
      <c r="Z436" s="16" t="s">
        <v>89</v>
      </c>
      <c r="AA436" s="16" t="s">
        <v>98</v>
      </c>
      <c r="AB436" s="16" t="s">
        <v>1055</v>
      </c>
      <c r="AC436" s="16" t="s">
        <v>1056</v>
      </c>
      <c r="AD436" s="21">
        <f t="shared" si="8"/>
        <v>15</v>
      </c>
      <c r="AE436" s="21"/>
    </row>
    <row r="437" spans="24:31" hidden="1" x14ac:dyDescent="0.25">
      <c r="X437" s="44"/>
      <c r="Z437" s="16" t="s">
        <v>89</v>
      </c>
      <c r="AA437" s="16" t="s">
        <v>98</v>
      </c>
      <c r="AB437" s="16" t="s">
        <v>1057</v>
      </c>
      <c r="AC437" s="16" t="s">
        <v>1058</v>
      </c>
      <c r="AD437" s="21">
        <f t="shared" si="8"/>
        <v>16</v>
      </c>
      <c r="AE437" s="21"/>
    </row>
    <row r="438" spans="24:31" hidden="1" x14ac:dyDescent="0.25">
      <c r="X438" s="44"/>
      <c r="Z438" s="16" t="s">
        <v>89</v>
      </c>
      <c r="AA438" s="16" t="s">
        <v>98</v>
      </c>
      <c r="AB438" s="16" t="s">
        <v>1059</v>
      </c>
      <c r="AC438" s="16" t="s">
        <v>1060</v>
      </c>
      <c r="AD438" s="21">
        <f t="shared" si="8"/>
        <v>17</v>
      </c>
      <c r="AE438" s="21"/>
    </row>
    <row r="439" spans="24:31" hidden="1" x14ac:dyDescent="0.25">
      <c r="X439" s="44"/>
      <c r="Z439" s="16" t="s">
        <v>89</v>
      </c>
      <c r="AA439" s="16" t="s">
        <v>98</v>
      </c>
      <c r="AB439" s="16" t="s">
        <v>1061</v>
      </c>
      <c r="AC439" s="16" t="s">
        <v>1062</v>
      </c>
      <c r="AD439" s="21">
        <f t="shared" si="8"/>
        <v>18</v>
      </c>
      <c r="AE439" s="21"/>
    </row>
    <row r="440" spans="24:31" hidden="1" x14ac:dyDescent="0.25">
      <c r="X440" s="44"/>
      <c r="Z440" s="16" t="s">
        <v>89</v>
      </c>
      <c r="AA440" s="16" t="s">
        <v>98</v>
      </c>
      <c r="AB440" s="16" t="s">
        <v>1063</v>
      </c>
      <c r="AC440" s="16" t="s">
        <v>1064</v>
      </c>
      <c r="AD440" s="21">
        <f t="shared" si="8"/>
        <v>19</v>
      </c>
      <c r="AE440" s="21"/>
    </row>
    <row r="441" spans="24:31" hidden="1" x14ac:dyDescent="0.25">
      <c r="X441" s="44"/>
      <c r="Z441" s="16" t="s">
        <v>89</v>
      </c>
      <c r="AA441" s="16" t="s">
        <v>98</v>
      </c>
      <c r="AB441" s="16" t="s">
        <v>1065</v>
      </c>
      <c r="AC441" s="16" t="s">
        <v>1066</v>
      </c>
      <c r="AD441" s="21">
        <f t="shared" si="8"/>
        <v>20</v>
      </c>
      <c r="AE441" s="21"/>
    </row>
    <row r="442" spans="24:31" hidden="1" x14ac:dyDescent="0.25">
      <c r="X442" s="44"/>
      <c r="Z442" s="16" t="s">
        <v>89</v>
      </c>
      <c r="AA442" s="16" t="s">
        <v>98</v>
      </c>
      <c r="AB442" s="16" t="s">
        <v>1067</v>
      </c>
      <c r="AC442" s="16" t="s">
        <v>1068</v>
      </c>
      <c r="AD442" s="21">
        <f t="shared" si="8"/>
        <v>21</v>
      </c>
      <c r="AE442" s="21"/>
    </row>
    <row r="443" spans="24:31" hidden="1" x14ac:dyDescent="0.25">
      <c r="X443" s="44"/>
      <c r="Z443" s="16" t="s">
        <v>89</v>
      </c>
      <c r="AA443" s="16" t="s">
        <v>98</v>
      </c>
      <c r="AB443" s="16" t="s">
        <v>1069</v>
      </c>
      <c r="AC443" s="16" t="s">
        <v>1070</v>
      </c>
      <c r="AD443" s="21">
        <f t="shared" si="8"/>
        <v>22</v>
      </c>
      <c r="AE443" s="21"/>
    </row>
    <row r="444" spans="24:31" hidden="1" x14ac:dyDescent="0.25">
      <c r="X444" s="44"/>
      <c r="Z444" s="16" t="s">
        <v>89</v>
      </c>
      <c r="AA444" s="16" t="s">
        <v>98</v>
      </c>
      <c r="AB444" s="16" t="s">
        <v>1071</v>
      </c>
      <c r="AC444" s="16" t="s">
        <v>1072</v>
      </c>
      <c r="AD444" s="21">
        <f t="shared" si="8"/>
        <v>23</v>
      </c>
      <c r="AE444" s="21"/>
    </row>
    <row r="445" spans="24:31" hidden="1" x14ac:dyDescent="0.25">
      <c r="X445" s="44"/>
      <c r="Z445" s="16" t="s">
        <v>89</v>
      </c>
      <c r="AA445" s="16" t="s">
        <v>98</v>
      </c>
      <c r="AB445" s="16" t="s">
        <v>1073</v>
      </c>
      <c r="AC445" s="16" t="s">
        <v>1074</v>
      </c>
      <c r="AD445" s="21">
        <f t="shared" si="8"/>
        <v>24</v>
      </c>
      <c r="AE445" s="21"/>
    </row>
    <row r="446" spans="24:31" hidden="1" x14ac:dyDescent="0.25">
      <c r="X446" s="44"/>
      <c r="Z446" s="16" t="s">
        <v>89</v>
      </c>
      <c r="AA446" s="16" t="s">
        <v>98</v>
      </c>
      <c r="AB446" s="16" t="s">
        <v>1075</v>
      </c>
      <c r="AC446" s="16" t="s">
        <v>1076</v>
      </c>
      <c r="AD446" s="21">
        <f t="shared" si="8"/>
        <v>25</v>
      </c>
      <c r="AE446" s="21"/>
    </row>
    <row r="447" spans="24:31" hidden="1" x14ac:dyDescent="0.25">
      <c r="X447" s="44"/>
      <c r="Z447" s="16" t="s">
        <v>89</v>
      </c>
      <c r="AA447" s="16" t="s">
        <v>98</v>
      </c>
      <c r="AB447" s="16" t="s">
        <v>1077</v>
      </c>
      <c r="AC447" s="16" t="s">
        <v>1078</v>
      </c>
      <c r="AD447" s="21">
        <f t="shared" si="8"/>
        <v>26</v>
      </c>
      <c r="AE447" s="21"/>
    </row>
    <row r="448" spans="24:31" hidden="1" x14ac:dyDescent="0.25">
      <c r="X448" s="44"/>
      <c r="Z448" s="16" t="s">
        <v>89</v>
      </c>
      <c r="AA448" s="16" t="s">
        <v>98</v>
      </c>
      <c r="AB448" s="16" t="s">
        <v>1079</v>
      </c>
      <c r="AC448" s="16" t="s">
        <v>1080</v>
      </c>
      <c r="AD448" s="21">
        <f t="shared" si="8"/>
        <v>27</v>
      </c>
      <c r="AE448" s="21"/>
    </row>
    <row r="449" spans="24:31" hidden="1" x14ac:dyDescent="0.25">
      <c r="X449" s="44"/>
      <c r="Z449" s="16" t="s">
        <v>89</v>
      </c>
      <c r="AA449" s="16" t="s">
        <v>98</v>
      </c>
      <c r="AB449" s="16" t="s">
        <v>1081</v>
      </c>
      <c r="AC449" s="16" t="s">
        <v>1082</v>
      </c>
      <c r="AD449" s="21">
        <f t="shared" si="8"/>
        <v>28</v>
      </c>
      <c r="AE449" s="21"/>
    </row>
    <row r="450" spans="24:31" hidden="1" x14ac:dyDescent="0.25">
      <c r="X450" s="44"/>
      <c r="Z450" s="16" t="s">
        <v>89</v>
      </c>
      <c r="AA450" s="16" t="s">
        <v>98</v>
      </c>
      <c r="AB450" s="16" t="s">
        <v>1083</v>
      </c>
      <c r="AC450" s="16" t="s">
        <v>1084</v>
      </c>
      <c r="AD450" s="21">
        <f t="shared" si="8"/>
        <v>29</v>
      </c>
      <c r="AE450" s="21"/>
    </row>
    <row r="451" spans="24:31" hidden="1" x14ac:dyDescent="0.25">
      <c r="X451" s="44"/>
      <c r="Z451" s="16" t="s">
        <v>89</v>
      </c>
      <c r="AA451" s="16" t="s">
        <v>98</v>
      </c>
      <c r="AB451" s="16" t="s">
        <v>1085</v>
      </c>
      <c r="AC451" s="16" t="s">
        <v>1086</v>
      </c>
      <c r="AD451" s="21">
        <f t="shared" si="8"/>
        <v>30</v>
      </c>
      <c r="AE451" s="21"/>
    </row>
    <row r="452" spans="24:31" hidden="1" x14ac:dyDescent="0.25">
      <c r="X452" s="44"/>
    </row>
    <row r="453" spans="24:31" hidden="1" x14ac:dyDescent="0.25">
      <c r="X453" s="44"/>
    </row>
    <row r="454" spans="24:31" hidden="1" x14ac:dyDescent="0.25">
      <c r="X454" s="44"/>
    </row>
  </sheetData>
  <sheetProtection sheet="1" objects="1" scenarios="1" selectLockedCells="1"/>
  <mergeCells count="71">
    <mergeCell ref="A89:B89"/>
    <mergeCell ref="A90:B90"/>
    <mergeCell ref="A91:B91"/>
    <mergeCell ref="A92:B92"/>
    <mergeCell ref="A93:B93"/>
    <mergeCell ref="A77:D77"/>
    <mergeCell ref="A78:D78"/>
    <mergeCell ref="A79:D79"/>
    <mergeCell ref="A80:D80"/>
    <mergeCell ref="A88:B88"/>
    <mergeCell ref="A71:D71"/>
    <mergeCell ref="A72:D72"/>
    <mergeCell ref="A73:D73"/>
    <mergeCell ref="A74:D74"/>
    <mergeCell ref="B75:D75"/>
    <mergeCell ref="A65:H65"/>
    <mergeCell ref="A66:C66"/>
    <mergeCell ref="A68:D68"/>
    <mergeCell ref="A69:D69"/>
    <mergeCell ref="A70:D70"/>
    <mergeCell ref="B60:G60"/>
    <mergeCell ref="B61:G61"/>
    <mergeCell ref="A62:H62"/>
    <mergeCell ref="A63:B63"/>
    <mergeCell ref="A64:B64"/>
    <mergeCell ref="A55:H55"/>
    <mergeCell ref="A56:B56"/>
    <mergeCell ref="A57:B57"/>
    <mergeCell ref="B58:F58"/>
    <mergeCell ref="B59:G59"/>
    <mergeCell ref="A44:H44"/>
    <mergeCell ref="A47:H47"/>
    <mergeCell ref="A50:H50"/>
    <mergeCell ref="A51:H51"/>
    <mergeCell ref="A54:H54"/>
    <mergeCell ref="A28:H28"/>
    <mergeCell ref="A29:H29"/>
    <mergeCell ref="A31:H31"/>
    <mergeCell ref="A37:H37"/>
    <mergeCell ref="A42:H42"/>
    <mergeCell ref="B23:G23"/>
    <mergeCell ref="B24:G24"/>
    <mergeCell ref="A25:F25"/>
    <mergeCell ref="A26:F26"/>
    <mergeCell ref="B27:F27"/>
    <mergeCell ref="B18:D18"/>
    <mergeCell ref="B20:D20"/>
    <mergeCell ref="B21:D21"/>
    <mergeCell ref="E21:H21"/>
    <mergeCell ref="B22:G22"/>
    <mergeCell ref="A12:F12"/>
    <mergeCell ref="A13:E13"/>
    <mergeCell ref="A16:B16"/>
    <mergeCell ref="D16:E16"/>
    <mergeCell ref="A17:H17"/>
    <mergeCell ref="B8:D8"/>
    <mergeCell ref="E8:H8"/>
    <mergeCell ref="A9:H9"/>
    <mergeCell ref="A10:F10"/>
    <mergeCell ref="A11:F11"/>
    <mergeCell ref="B5:D5"/>
    <mergeCell ref="F5:H5"/>
    <mergeCell ref="B6:D6"/>
    <mergeCell ref="B7:D7"/>
    <mergeCell ref="E7:H7"/>
    <mergeCell ref="A1:E1"/>
    <mergeCell ref="F1:G1"/>
    <mergeCell ref="A2:A3"/>
    <mergeCell ref="B2:D3"/>
    <mergeCell ref="E2:F2"/>
    <mergeCell ref="E3:F3"/>
  </mergeCells>
  <conditionalFormatting sqref="G16">
    <cfRule type="cellIs" dxfId="11" priority="2" operator="greaterThan">
      <formula>0</formula>
    </cfRule>
  </conditionalFormatting>
  <conditionalFormatting sqref="H16">
    <cfRule type="expression" dxfId="10" priority="3">
      <formula>$G$16&gt;0</formula>
    </cfRule>
  </conditionalFormatting>
  <conditionalFormatting sqref="F16">
    <cfRule type="cellIs" dxfId="9" priority="4" operator="equal">
      <formula>$F$13</formula>
    </cfRule>
    <cfRule type="cellIs" dxfId="8" priority="5" operator="lessThan">
      <formula>$F$13</formula>
    </cfRule>
  </conditionalFormatting>
  <conditionalFormatting sqref="B22:G22">
    <cfRule type="containsText" dxfId="7" priority="6" operator="containsText" text="keine Auswahl getroffen">
      <formula>NOT(ISERROR(SEARCH("keine Auswahl getroffen",B22)))</formula>
    </cfRule>
  </conditionalFormatting>
  <conditionalFormatting sqref="B23:G23">
    <cfRule type="containsText" dxfId="6" priority="7" operator="containsText" text="keine Auswahl getroffen">
      <formula>NOT(ISERROR(SEARCH("keine Auswahl getroffen",B23)))</formula>
    </cfRule>
  </conditionalFormatting>
  <conditionalFormatting sqref="B24:G24">
    <cfRule type="containsText" dxfId="5" priority="8" operator="containsText" text="keine Auswahl getroffen">
      <formula>NOT(ISERROR(SEARCH("keine Auswahl getroffen",B24)))</formula>
    </cfRule>
  </conditionalFormatting>
  <conditionalFormatting sqref="B58:F58">
    <cfRule type="containsText" dxfId="4" priority="9" operator="containsText" text="keine Auswahl getroffen">
      <formula>NOT(ISERROR(SEARCH("keine Auswahl getroffen",B58)))</formula>
    </cfRule>
  </conditionalFormatting>
  <conditionalFormatting sqref="B59:G59">
    <cfRule type="containsText" dxfId="3" priority="10" operator="containsText" text="keine Auswahl getroffen">
      <formula>NOT(ISERROR(SEARCH("keine Auswahl getroffen",B59)))</formula>
    </cfRule>
  </conditionalFormatting>
  <conditionalFormatting sqref="H13">
    <cfRule type="expression" dxfId="2" priority="11">
      <formula>$G$16&gt;0</formula>
    </cfRule>
  </conditionalFormatting>
  <conditionalFormatting sqref="G13">
    <cfRule type="cellIs" dxfId="1" priority="12" operator="lessThan">
      <formula>$C$16</formula>
    </cfRule>
    <cfRule type="cellIs" dxfId="0" priority="13" operator="greaterThan">
      <formula>$C$16</formula>
    </cfRule>
  </conditionalFormatting>
  <dataValidations count="29">
    <dataValidation type="list" allowBlank="1" showInputMessage="1" showErrorMessage="1" sqref="B23:G23">
      <formula1>$U$19:$U$29</formula1>
      <formula2>0</formula2>
    </dataValidation>
    <dataValidation type="textLength" allowBlank="1" showInputMessage="1" showErrorMessage="1" sqref="G10:G12 E18 G18:G20 E20 G25:G26">
      <formula1>0</formula1>
      <formula2>1</formula2>
    </dataValidation>
    <dataValidation type="whole" allowBlank="1" showInputMessage="1" showErrorMessage="1" sqref="F19">
      <formula1>10000</formula1>
      <formula2>15000</formula2>
    </dataValidation>
    <dataValidation type="whole" allowBlank="1" showInputMessage="1" showErrorMessage="1" sqref="H2">
      <formula1>2020</formula1>
      <formula2>2030</formula2>
    </dataValidation>
    <dataValidation type="decimal" allowBlank="1" showInputMessage="1" showErrorMessage="1" sqref="C16">
      <formula1>0</formula1>
      <formula2>100</formula2>
    </dataValidation>
    <dataValidation type="whole" allowBlank="1" showInputMessage="1" showErrorMessage="1" sqref="D32:D36 F32:F36 H32:H36 A38:A41 D43 F43 H43 A45 D46 F46 H46 A48:A49">
      <formula1>0</formula1>
      <formula2>10000</formula2>
    </dataValidation>
    <dataValidation type="whole" allowBlank="1" showInputMessage="1" showErrorMessage="1" sqref="A52">
      <formula1>0</formula1>
      <formula2>31</formula2>
    </dataValidation>
    <dataValidation type="whole" allowBlank="1" showInputMessage="1" showErrorMessage="1" sqref="A53">
      <formula1>0</formula1>
      <formula2>10</formula2>
    </dataValidation>
    <dataValidation type="whole" allowBlank="1" showInputMessage="1" showErrorMessage="1" sqref="C57">
      <formula1>1</formula1>
      <formula2>7</formula2>
    </dataValidation>
    <dataValidation type="whole" allowBlank="1" showInputMessage="1" showErrorMessage="1" sqref="E68:E75 E77:E80 D82:D86 F82:F86 H82:H86">
      <formula1>0</formula1>
      <formula2>168</formula2>
    </dataValidation>
    <dataValidation type="list" allowBlank="1" showInputMessage="1" showErrorMessage="1" sqref="B22:G22">
      <formula1>$U$1:$U$17</formula1>
      <formula2>0</formula2>
    </dataValidation>
    <dataValidation type="whole" allowBlank="1" showInputMessage="1" showErrorMessage="1" sqref="F13:F15">
      <formula1>0</formula1>
      <formula2>5000</formula2>
    </dataValidation>
    <dataValidation type="whole" allowBlank="1" showInputMessage="1" showErrorMessage="1" sqref="F4">
      <formula1>10000</formula1>
      <formula2>15999</formula2>
    </dataValidation>
    <dataValidation type="list" allowBlank="1" showInputMessage="1" showErrorMessage="1" sqref="B58:F58">
      <formula1>$R$20:$R$28</formula1>
      <formula2>0</formula2>
    </dataValidation>
    <dataValidation type="list" allowBlank="1" showInputMessage="1" showErrorMessage="1" sqref="B59:G61">
      <formula1>$R$1:$R$18</formula1>
      <formula2>0</formula2>
    </dataValidation>
    <dataValidation type="whole" allowBlank="1" showInputMessage="1" showErrorMessage="1" sqref="D63 F63 H63 C88:C93">
      <formula1>0</formula1>
      <formula2>1000</formula2>
    </dataValidation>
    <dataValidation type="list" allowBlank="1" showInputMessage="1" showErrorMessage="1" sqref="B24:G24">
      <formula1>$R$31:$R$34</formula1>
      <formula2>0</formula2>
    </dataValidation>
    <dataValidation type="textLength" operator="lessThan" allowBlank="1" showInputMessage="1" showErrorMessage="1" sqref="B18:D18">
      <formula1>120</formula1>
      <formula2>0</formula2>
    </dataValidation>
    <dataValidation type="whole" allowBlank="1" showInputMessage="1" showErrorMessage="1" errorTitle="Berichtsjahr" error="Das Jahr ist nicht korrekt angegeben." promptTitle="Berichtsjahr" prompt="Bitte geben Sie ein gültiges Berichtsjahr ein." sqref="H1">
      <formula1>2019</formula1>
      <formula2>2030</formula2>
    </dataValidation>
    <dataValidation type="textLength" allowBlank="1" showInputMessage="1" showErrorMessage="1" errorTitle="Eingabefehler" error="Bitte nur ein &quot;x&quot; setzen." promptTitle="Stichtag" prompt="War die Einrichtung am 31.12. des Jahres als Angebot aktiv?" sqref="G3">
      <formula1>0</formula1>
      <formula2>1</formula2>
    </dataValidation>
    <dataValidation allowBlank="1" showInputMessage="1" showErrorMessage="1" promptTitle="Telefonnummer" prompt="Bitte im Format 030 - xxx oder 0176 - xxxx eingeben." sqref="B6:D6">
      <formula1>0</formula1>
      <formula2>0</formula2>
    </dataValidation>
    <dataValidation allowBlank="1" showInputMessage="1" showErrorMessage="1" promptTitle="Telefon" prompt="Bitte im Format 030 - xxx oder 0176 - xxxx eingeben." sqref="B20:D20">
      <formula1>0</formula1>
      <formula2>0</formula2>
    </dataValidation>
    <dataValidation type="list" operator="lessThan" showInputMessage="1" showErrorMessage="1" errorTitle="Fehleingabe" error="Bitte nur die 8-stellige LOR angeben." promptTitle="LOR" prompt="Bitte geben Sie die 8-stellige LOR zum Standort ein." sqref="G5:H5">
      <formula1>$X$16:$X$75</formula1>
      <formula2>0</formula2>
    </dataValidation>
    <dataValidation type="list" allowBlank="1" showInputMessage="1" showErrorMessage="1" errorTitle="Eingabefehler" error="Bitte nur zwischen 01 und 12 den Bezirk wählen." promptTitle="Bezirk" prompt="Nach Auswahl der Bezirksnummer stehen die LORs des Bezirks zur Auswahl." sqref="G2">
      <formula1>$X$3:$X$14</formula1>
      <formula2>0</formula2>
    </dataValidation>
    <dataValidation type="whole" allowBlank="1" showInputMessage="1" showErrorMessage="1" sqref="D64 F64 H64">
      <formula1>0</formula1>
      <formula2>100</formula2>
    </dataValidation>
    <dataValidation type="textLength" allowBlank="1" showInputMessage="1" showErrorMessage="1" sqref="B2:D3">
      <formula1>0</formula1>
      <formula2>120</formula2>
    </dataValidation>
    <dataValidation type="textLength" allowBlank="1" showInputMessage="1" showErrorMessage="1" promptTitle="Eingabewert" prompt="Wenn die Einrichtung überwiegend barrierefrei ist, bitte ein &quot;x&quot; angeben." sqref="G6">
      <formula1>0</formula1>
      <formula2>1</formula2>
    </dataValidation>
    <dataValidation type="whole" allowBlank="1" showInputMessage="1" showErrorMessage="1" sqref="C56">
      <formula1>1</formula1>
      <formula2>168</formula2>
    </dataValidation>
    <dataValidation operator="lessThan" showInputMessage="1" showErrorMessage="1" errorTitle="Fehleingabe" error="Bitte nur die 8-stellige LOR angeben." promptTitle="LOR" prompt="Bitte geben Sie die 8-stellige LOR zum Standort ein." sqref="F5">
      <formula1>$X$16:$X$75</formula1>
      <formula2>0</formula2>
    </dataValidation>
  </dataValidations>
  <pageMargins left="0.51180555555555496" right="0.43333333333333302" top="0.77500000000000002" bottom="0.43333333333333302" header="0.196527777777778" footer="0.31527777777777799"/>
  <pageSetup paperSize="9" firstPageNumber="0" orientation="portrait" horizontalDpi="300" verticalDpi="300"/>
  <headerFooter>
    <oddHeader>&amp;L&amp;"Calibri,Fett"9.1 Anhang I
Statistikteil&amp;C&amp;"Calibri,Fett Kursiv"&amp;14Angebotsform 1
Entwurf&amp;R&amp;"Calibri,Kursiv"&amp;9Version 2020-12-31</oddHeader>
    <oddFooter>&amp;R&amp;"Calibri,Kursiv"&amp;9Seite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showGridLines="0" tabSelected="1" zoomScaleNormal="100" workbookViewId="0">
      <selection activeCell="A8" sqref="A8:XFD8"/>
    </sheetView>
  </sheetViews>
  <sheetFormatPr baseColWidth="10" defaultColWidth="11" defaultRowHeight="15" zeroHeight="1" x14ac:dyDescent="0.25"/>
  <cols>
    <col min="1" max="1" width="122.28515625" style="76" customWidth="1"/>
    <col min="2" max="2" width="12.140625" customWidth="1"/>
    <col min="3" max="8" width="10.85546875" hidden="1" customWidth="1"/>
    <col min="9" max="1024" width="11" hidden="1"/>
  </cols>
  <sheetData>
    <row r="1" spans="1:1" ht="39.75" customHeight="1" x14ac:dyDescent="0.25">
      <c r="A1" s="77" t="s">
        <v>1087</v>
      </c>
    </row>
    <row r="2" spans="1:1" ht="102.2" customHeight="1" x14ac:dyDescent="0.25">
      <c r="A2" s="78" t="s">
        <v>1088</v>
      </c>
    </row>
    <row r="3" spans="1:1" ht="30.6" customHeight="1" x14ac:dyDescent="0.25">
      <c r="A3" s="79" t="s">
        <v>1089</v>
      </c>
    </row>
    <row r="4" spans="1:1" ht="21.75" customHeight="1" x14ac:dyDescent="0.25">
      <c r="A4" s="80" t="s">
        <v>1090</v>
      </c>
    </row>
    <row r="5" spans="1:1" ht="21.75" customHeight="1" x14ac:dyDescent="0.25">
      <c r="A5" s="80" t="s">
        <v>1091</v>
      </c>
    </row>
    <row r="6" spans="1:1" ht="21.75" customHeight="1" x14ac:dyDescent="0.25">
      <c r="A6" s="80" t="s">
        <v>1092</v>
      </c>
    </row>
    <row r="7" spans="1:1" ht="23.1" customHeight="1" x14ac:dyDescent="0.25">
      <c r="A7" s="81" t="s">
        <v>1093</v>
      </c>
    </row>
    <row r="8" spans="1:1" ht="49.5" customHeight="1" x14ac:dyDescent="0.25">
      <c r="A8" s="82" t="s">
        <v>1094</v>
      </c>
    </row>
    <row r="9" spans="1:1" ht="27" customHeight="1" x14ac:dyDescent="0.25">
      <c r="A9" s="83" t="s">
        <v>1095</v>
      </c>
    </row>
    <row r="10" spans="1:1" ht="20.25" customHeight="1" x14ac:dyDescent="0.25">
      <c r="A10" s="84" t="s">
        <v>1096</v>
      </c>
    </row>
    <row r="11" spans="1:1" ht="54" customHeight="1" x14ac:dyDescent="0.25">
      <c r="A11" s="85" t="s">
        <v>1097</v>
      </c>
    </row>
    <row r="12" spans="1:1" ht="67.7" customHeight="1" x14ac:dyDescent="0.25">
      <c r="A12" s="80" t="s">
        <v>1098</v>
      </c>
    </row>
    <row r="13" spans="1:1" ht="26.45" customHeight="1" x14ac:dyDescent="0.25">
      <c r="A13" s="81" t="s">
        <v>1099</v>
      </c>
    </row>
    <row r="14" spans="1:1" ht="36.75" customHeight="1" x14ac:dyDescent="0.25">
      <c r="A14" s="78" t="s">
        <v>1100</v>
      </c>
    </row>
    <row r="15" spans="1:1" ht="26.45" customHeight="1" x14ac:dyDescent="0.25">
      <c r="A15" s="81" t="s">
        <v>1101</v>
      </c>
    </row>
    <row r="16" spans="1:1" ht="36" customHeight="1" x14ac:dyDescent="0.25">
      <c r="A16" s="82" t="s">
        <v>1102</v>
      </c>
    </row>
    <row r="17" spans="1:1" ht="25.5" customHeight="1" x14ac:dyDescent="0.25">
      <c r="A17" s="81" t="s">
        <v>1103</v>
      </c>
    </row>
    <row r="18" spans="1:1" ht="25.5" x14ac:dyDescent="0.25">
      <c r="A18" s="78" t="s">
        <v>1104</v>
      </c>
    </row>
    <row r="19" spans="1:1" ht="26.45" customHeight="1" x14ac:dyDescent="0.25">
      <c r="A19" s="81" t="s">
        <v>1105</v>
      </c>
    </row>
    <row r="20" spans="1:1" ht="51" customHeight="1" x14ac:dyDescent="0.25">
      <c r="A20" s="82" t="s">
        <v>1106</v>
      </c>
    </row>
    <row r="21" spans="1:1" ht="26.1" customHeight="1" x14ac:dyDescent="0.25"/>
    <row r="22" spans="1:1" ht="33.950000000000003" customHeight="1" x14ac:dyDescent="0.25"/>
    <row r="23" spans="1:1" x14ac:dyDescent="0.25"/>
  </sheetData>
  <sheetProtection sheet="1" objects="1" scenarios="1" selectLockedCells="1" selectUnlockedCells="1"/>
  <pageMargins left="0.74791666666666701" right="0.74791666666666701" top="0.78749999999999998" bottom="0.78749999999999998" header="0.31527777777777799" footer="0.51180555555555496"/>
  <pageSetup paperSize="9" firstPageNumber="0" orientation="portrait" horizontalDpi="300" verticalDpi="300" r:id="rId1"/>
  <headerFooter>
    <oddHeader>&amp;L&amp;"Calibri,Fett"9.1 Anhang I
Anmerkungen zum Statistikteil&amp;"Calibri,Fett Kursiv"&amp;14 &amp;C&amp;"Calibri,Fett Kursiv"&amp;14Angebotsform 1&amp;R&amp;"Calibri,Kursiv"&amp;9Version 2020-12-31</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Enwurf Statistik</vt:lpstr>
      <vt:lpstr>Anmerkungen</vt:lpstr>
    </vt:vector>
  </TitlesOfParts>
  <Company>SenBJF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Steffen.Seilert@senbjf.berlin.de</dc:creator>
  <dc:description/>
  <cp:lastModifiedBy>Seilert, Steffen</cp:lastModifiedBy>
  <cp:revision>2</cp:revision>
  <cp:lastPrinted>2021-01-22T10:41:08Z</cp:lastPrinted>
  <dcterms:created xsi:type="dcterms:W3CDTF">2020-10-28T11:37:25Z</dcterms:created>
  <dcterms:modified xsi:type="dcterms:W3CDTF">2021-01-22T10:41:22Z</dcterms:modified>
  <dc:language>de-DE</dc:language>
</cp:coreProperties>
</file>